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borah\Hack Rentmeesters\Hack Rentmeesters - Documenten\Pachtnormen\2019\"/>
    </mc:Choice>
  </mc:AlternateContent>
  <xr:revisionPtr revIDLastSave="0" documentId="8_{9037EF38-D785-4D1B-9BEF-9BF529CAF9A2}" xr6:coauthVersionLast="47" xr6:coauthVersionMax="47" xr10:uidLastSave="{00000000-0000-0000-0000-000000000000}"/>
  <bookViews>
    <workbookView xWindow="28680" yWindow="-120" windowWidth="29040" windowHeight="15840" tabRatio="765" xr2:uid="{00000000-000D-0000-FFFF-FFFF00000000}"/>
  </bookViews>
  <sheets>
    <sheet name="Berekening" sheetId="2" r:id="rId1"/>
    <sheet name="Pachtprijsgebieden Los Land" sheetId="1" state="hidden" r:id="rId2"/>
    <sheet name="Pachtprijsgebieden Tuinland" sheetId="4" state="hidden" r:id="rId3"/>
    <sheet name="Pachtovereenkomsten" sheetId="3" state="hidden" r:id="rId4"/>
  </sheets>
  <definedNames>
    <definedName name="_xlnm._FilterDatabase" localSheetId="1" hidden="1">'Pachtprijsgebieden Los Land'!$A$1:$E$1</definedName>
    <definedName name="_xlnm.Print_Area" localSheetId="0">Berekening!$A$1:$Q$46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2" l="1"/>
  <c r="M31" i="2" l="1"/>
  <c r="I31" i="2"/>
  <c r="E34" i="2" l="1"/>
  <c r="I33" i="2" l="1"/>
  <c r="K32" i="2"/>
  <c r="I32" i="2"/>
  <c r="E36" i="2"/>
  <c r="G13" i="2" l="1"/>
  <c r="O33" i="2" l="1"/>
  <c r="O31" i="2"/>
  <c r="K31" i="2"/>
  <c r="M32" i="2"/>
  <c r="C34" i="2"/>
  <c r="E28" i="2"/>
  <c r="C13" i="2"/>
  <c r="O32" i="2" l="1"/>
  <c r="K35" i="2"/>
  <c r="M33" i="2"/>
  <c r="M38" i="2"/>
  <c r="E5" i="3"/>
  <c r="E4" i="3"/>
  <c r="M39" i="2" l="1"/>
  <c r="E42" i="2"/>
  <c r="C41" i="2"/>
  <c r="C42" i="2"/>
  <c r="I38" i="2"/>
  <c r="K38" i="2"/>
  <c r="G40" i="2"/>
  <c r="E3" i="3"/>
  <c r="E6" i="3"/>
  <c r="E7" i="3"/>
  <c r="E8" i="3"/>
  <c r="E9" i="3"/>
  <c r="E41" i="2" l="1"/>
  <c r="K33" i="2"/>
  <c r="K36" i="2" s="1"/>
  <c r="K37" i="2" s="1"/>
  <c r="I35" i="2"/>
  <c r="I36" i="2" s="1"/>
  <c r="I37" i="2" s="1"/>
  <c r="K39" i="2" l="1"/>
  <c r="O38" i="2" l="1"/>
  <c r="O39" i="2" s="1"/>
  <c r="E40" i="2" l="1"/>
</calcChain>
</file>

<file path=xl/sharedStrings.xml><?xml version="1.0" encoding="utf-8"?>
<sst xmlns="http://schemas.openxmlformats.org/spreadsheetml/2006/main" count="971" uniqueCount="515">
  <si>
    <t>De Marne</t>
  </si>
  <si>
    <t>Dongeradeel</t>
  </si>
  <si>
    <t>Eemsmond</t>
  </si>
  <si>
    <t>Ferwerderadiel</t>
  </si>
  <si>
    <t>Franekeradeel</t>
  </si>
  <si>
    <t>Harlingen</t>
  </si>
  <si>
    <t>Het Bildt</t>
  </si>
  <si>
    <t>Kollumerland en Nieuwkruisland</t>
  </si>
  <si>
    <t>Leeuwarderadeel</t>
  </si>
  <si>
    <t>Loppersum</t>
  </si>
  <si>
    <t>Menaldumadeel</t>
  </si>
  <si>
    <t>Aa en Hunze</t>
  </si>
  <si>
    <t>Appingedam</t>
  </si>
  <si>
    <t>Assen</t>
  </si>
  <si>
    <t>Bellingwedde</t>
  </si>
  <si>
    <t>Borger-Odoorn</t>
  </si>
  <si>
    <t>Delfzijl</t>
  </si>
  <si>
    <t>Emmen</t>
  </si>
  <si>
    <t>Hoogezand-Sappemeer</t>
  </si>
  <si>
    <t>Menterwolde</t>
  </si>
  <si>
    <t>Midden-Drenthe</t>
  </si>
  <si>
    <t>Pekela</t>
  </si>
  <si>
    <t>Reiderland</t>
  </si>
  <si>
    <t>Scheemda</t>
  </si>
  <si>
    <t>Slochteren</t>
  </si>
  <si>
    <t>Stadskanaal</t>
  </si>
  <si>
    <t>Tynaarlo</t>
  </si>
  <si>
    <t>Veendam</t>
  </si>
  <si>
    <t>Vlagtwedde</t>
  </si>
  <si>
    <t>Winschoten</t>
  </si>
  <si>
    <t>Achtkarspelen</t>
  </si>
  <si>
    <t>Ameland</t>
  </si>
  <si>
    <t>Bedum</t>
  </si>
  <si>
    <t>Boarnsterhim</t>
  </si>
  <si>
    <t>Bolsward</t>
  </si>
  <si>
    <t>Dantumadiel</t>
  </si>
  <si>
    <t>De Wolden</t>
  </si>
  <si>
    <t>Gaasterlân-Sleat</t>
  </si>
  <si>
    <t>Groningen</t>
  </si>
  <si>
    <t>Grootegast</t>
  </si>
  <si>
    <t>Haren</t>
  </si>
  <si>
    <t>Heerenveen</t>
  </si>
  <si>
    <t>Leek</t>
  </si>
  <si>
    <t>Leeuwarden</t>
  </si>
  <si>
    <t>Lemsterland</t>
  </si>
  <si>
    <t>Littenseradiel</t>
  </si>
  <si>
    <t>Marum</t>
  </si>
  <si>
    <t>Meppel</t>
  </si>
  <si>
    <t>Nijefurd</t>
  </si>
  <si>
    <t>Noordenveld</t>
  </si>
  <si>
    <t>Ooststellingwerf</t>
  </si>
  <si>
    <t>Opsterland</t>
  </si>
  <si>
    <t>Schiermonnikoog</t>
  </si>
  <si>
    <t>Skarsterlân</t>
  </si>
  <si>
    <t>Smallingerland</t>
  </si>
  <si>
    <t>Sneek</t>
  </si>
  <si>
    <t>Ten Boer</t>
  </si>
  <si>
    <t>Terschelling</t>
  </si>
  <si>
    <t>Tytsjerksteradiel</t>
  </si>
  <si>
    <t>Vlieland</t>
  </si>
  <si>
    <t>Westerveld</t>
  </si>
  <si>
    <t>Weststellingwerf</t>
  </si>
  <si>
    <t>Winsum</t>
  </si>
  <si>
    <t>Wûnseradiel</t>
  </si>
  <si>
    <t>Wymbritseradiel</t>
  </si>
  <si>
    <t>Zuidhorn</t>
  </si>
  <si>
    <t>Dalfsen</t>
  </si>
  <si>
    <t>Kampen</t>
  </si>
  <si>
    <t>Staphorst</t>
  </si>
  <si>
    <t>Steenwijkerland</t>
  </si>
  <si>
    <t>Zwartewaterland</t>
  </si>
  <si>
    <t>Zwolle</t>
  </si>
  <si>
    <t>Aalten</t>
  </si>
  <si>
    <t>Almelo</t>
  </si>
  <si>
    <t>Berkelland</t>
  </si>
  <si>
    <t>Beuningen</t>
  </si>
  <si>
    <t>Borne</t>
  </si>
  <si>
    <t>Bronckhorst</t>
  </si>
  <si>
    <t>Brummen</t>
  </si>
  <si>
    <t>Deventer</t>
  </si>
  <si>
    <t>Dinkelland</t>
  </si>
  <si>
    <t>Doesburg</t>
  </si>
  <si>
    <t>Doetinchem</t>
  </si>
  <si>
    <t>Druten</t>
  </si>
  <si>
    <t>Duiven</t>
  </si>
  <si>
    <t>Enschede</t>
  </si>
  <si>
    <t>Groesbeek</t>
  </si>
  <si>
    <t>Haaksbergen</t>
  </si>
  <si>
    <t>Hellendoorn</t>
  </si>
  <si>
    <t>Hengelo</t>
  </si>
  <si>
    <t>Heumen</t>
  </si>
  <si>
    <t>Hof van Twente</t>
  </si>
  <si>
    <t>Lochem</t>
  </si>
  <si>
    <t>Losser</t>
  </si>
  <si>
    <t>Millingen aan de Rijn</t>
  </si>
  <si>
    <t>Montferland</t>
  </si>
  <si>
    <t>Oldenzaal</t>
  </si>
  <si>
    <t>Olst-Wijhe</t>
  </si>
  <si>
    <t>Oost Gelre</t>
  </si>
  <si>
    <t>Oude IJsselstreek</t>
  </si>
  <si>
    <t>Raalte</t>
  </si>
  <si>
    <t>Rheden</t>
  </si>
  <si>
    <t>Rijnwaarden</t>
  </si>
  <si>
    <t>Rijssen-Holten</t>
  </si>
  <si>
    <t>Tubbergen</t>
  </si>
  <si>
    <t>Twenterand</t>
  </si>
  <si>
    <t>Ubbergen</t>
  </si>
  <si>
    <t>Voorst</t>
  </si>
  <si>
    <t>West Maas en Waal</t>
  </si>
  <si>
    <t>Westervoort</t>
  </si>
  <si>
    <t>Wierden</t>
  </si>
  <si>
    <t>Wijchen</t>
  </si>
  <si>
    <t>Winterswijk</t>
  </si>
  <si>
    <t>Zevenaar</t>
  </si>
  <si>
    <t>Zutphen</t>
  </si>
  <si>
    <t>Coevorden</t>
  </si>
  <si>
    <t>Hoogeveen</t>
  </si>
  <si>
    <t>Hardenberg</t>
  </si>
  <si>
    <t>Ommen</t>
  </si>
  <si>
    <t>Apeldoorn</t>
  </si>
  <si>
    <t>Barneveld</t>
  </si>
  <si>
    <t>Ede</t>
  </si>
  <si>
    <t>Elburg</t>
  </si>
  <si>
    <t>Epe</t>
  </si>
  <si>
    <t>Ermelo</t>
  </si>
  <si>
    <t>Harderwijk</t>
  </si>
  <si>
    <t>Hattem</t>
  </si>
  <si>
    <t>Heerde</t>
  </si>
  <si>
    <t>Leusden</t>
  </si>
  <si>
    <t>Nijkerk</t>
  </si>
  <si>
    <t>Nunspeet</t>
  </si>
  <si>
    <t>Oldebroek</t>
  </si>
  <si>
    <t>Putten</t>
  </si>
  <si>
    <t>Renswoude</t>
  </si>
  <si>
    <t>Rhenen</t>
  </si>
  <si>
    <t>Scherpenzeel</t>
  </si>
  <si>
    <t>Veenendaal</t>
  </si>
  <si>
    <t>Woudenberg</t>
  </si>
  <si>
    <t>Almere</t>
  </si>
  <si>
    <t>Dronten</t>
  </si>
  <si>
    <t>Lelystad</t>
  </si>
  <si>
    <t>Noordoostpolder</t>
  </si>
  <si>
    <t>Urk</t>
  </si>
  <si>
    <t>Zeewolde</t>
  </si>
  <si>
    <t>Aalsmeer</t>
  </si>
  <si>
    <t>Alkmaar</t>
  </si>
  <si>
    <t>Amstelveen</t>
  </si>
  <si>
    <t>Andijk</t>
  </si>
  <si>
    <t>Bergen (NH)</t>
  </si>
  <si>
    <t>Beverwijk</t>
  </si>
  <si>
    <t>Bloemendaal</t>
  </si>
  <si>
    <t>Castricum</t>
  </si>
  <si>
    <t>Den Helder</t>
  </si>
  <si>
    <t>Drechterland</t>
  </si>
  <si>
    <t>Enkhuizen</t>
  </si>
  <si>
    <t>Haarlem</t>
  </si>
  <si>
    <t>Haarlemmermeer</t>
  </si>
  <si>
    <t>Harenkarspel</t>
  </si>
  <si>
    <t>Heemskerk</t>
  </si>
  <si>
    <t>Heemstede</t>
  </si>
  <si>
    <t>Heerhugowaard</t>
  </si>
  <si>
    <t>Heiloo</t>
  </si>
  <si>
    <t>Hollands Kroon</t>
  </si>
  <si>
    <t>Hoorn</t>
  </si>
  <si>
    <t>Koggenland</t>
  </si>
  <si>
    <t>Langedijk</t>
  </si>
  <si>
    <t>Medemblik</t>
  </si>
  <si>
    <t>Opmeer</t>
  </si>
  <si>
    <t>Schagen</t>
  </si>
  <si>
    <t>Stede Broec</t>
  </si>
  <si>
    <t>Texel</t>
  </si>
  <si>
    <t>Uithoorn</t>
  </si>
  <si>
    <t>Velsen</t>
  </si>
  <si>
    <t>Wervershoof</t>
  </si>
  <si>
    <t>Zandvoort</t>
  </si>
  <si>
    <t>Zijpe</t>
  </si>
  <si>
    <t>Albrandswaard</t>
  </si>
  <si>
    <t>Barendrecht</t>
  </si>
  <si>
    <t>Boskoop</t>
  </si>
  <si>
    <t>Capelle aan den IJssel</t>
  </si>
  <si>
    <t>Delft</t>
  </si>
  <si>
    <t>’s-Gravenhage</t>
  </si>
  <si>
    <t>Hendrik-Ido-Ambacht</t>
  </si>
  <si>
    <t>Hillegom</t>
  </si>
  <si>
    <t>Kaag en Braassem</t>
  </si>
  <si>
    <t>Katwijk</t>
  </si>
  <si>
    <t>Lansingerland</t>
  </si>
  <si>
    <t>Leiden</t>
  </si>
  <si>
    <t>Leiderdorp</t>
  </si>
  <si>
    <t>Leidschendam-Voorburg</t>
  </si>
  <si>
    <t>Lisse</t>
  </si>
  <si>
    <t>Maassluis</t>
  </si>
  <si>
    <t>Midden-Delfland</t>
  </si>
  <si>
    <t>Nieuwerkerk aan den IJssel</t>
  </si>
  <si>
    <t>Noordwijk</t>
  </si>
  <si>
    <t>Noordwijkerhout</t>
  </si>
  <si>
    <t>Oegstgeest</t>
  </si>
  <si>
    <t>Pijnacker-Nootdorp</t>
  </si>
  <si>
    <t>Ridderkerk</t>
  </si>
  <si>
    <t>Rijnwoude</t>
  </si>
  <si>
    <t>Rijswijk</t>
  </si>
  <si>
    <t>Rotterdam</t>
  </si>
  <si>
    <t>Rozenburg</t>
  </si>
  <si>
    <t>Schiedam</t>
  </si>
  <si>
    <t>Teylingen</t>
  </si>
  <si>
    <t>Vlaardingen</t>
  </si>
  <si>
    <t>Voorschoten</t>
  </si>
  <si>
    <t>Waddinxveen</t>
  </si>
  <si>
    <t>Wassenaar</t>
  </si>
  <si>
    <t>Westland</t>
  </si>
  <si>
    <t>Zevenhuizen-Moerkapelle</t>
  </si>
  <si>
    <t>Zoetermeer</t>
  </si>
  <si>
    <t>Zoeterwoude</t>
  </si>
  <si>
    <t>Zwijndrecht</t>
  </si>
  <si>
    <t>Amsterdam</t>
  </si>
  <si>
    <t>Beemster</t>
  </si>
  <si>
    <t>Edam-Volendam</t>
  </si>
  <si>
    <t>Graft-De Rijp</t>
  </si>
  <si>
    <t>Haarlemmerliede en Spaarnwoude</t>
  </si>
  <si>
    <t>Landsmeer</t>
  </si>
  <si>
    <t>Oostzaan</t>
  </si>
  <si>
    <t>Purmerend</t>
  </si>
  <si>
    <t>Schermer</t>
  </si>
  <si>
    <t>Uitgeest</t>
  </si>
  <si>
    <t>Waterland</t>
  </si>
  <si>
    <t>Wormerland</t>
  </si>
  <si>
    <t>Zaanstad</t>
  </si>
  <si>
    <t>Zeevang</t>
  </si>
  <si>
    <t>Abcoude</t>
  </si>
  <si>
    <t>Alblasserdam</t>
  </si>
  <si>
    <t>Alphen aan den Rijn</t>
  </si>
  <si>
    <t>Amersfoort</t>
  </si>
  <si>
    <t>Baarn</t>
  </si>
  <si>
    <t>Bergambacht</t>
  </si>
  <si>
    <t>Blaricum</t>
  </si>
  <si>
    <t>Bodegraven</t>
  </si>
  <si>
    <t>Breukelen</t>
  </si>
  <si>
    <t>Bunschoten</t>
  </si>
  <si>
    <t>Bussum</t>
  </si>
  <si>
    <t>De Bilt</t>
  </si>
  <si>
    <t>De Ronde Venen</t>
  </si>
  <si>
    <t>Diemen</t>
  </si>
  <si>
    <t>Eemnes</t>
  </si>
  <si>
    <t>Giessenlanden</t>
  </si>
  <si>
    <t>Gorinchem</t>
  </si>
  <si>
    <t>Gouda</t>
  </si>
  <si>
    <t>Graafstroom</t>
  </si>
  <si>
    <t>Hardinxveld-Giessendam</t>
  </si>
  <si>
    <t>Hilversum</t>
  </si>
  <si>
    <t>Huizen</t>
  </si>
  <si>
    <t>IJsselstein</t>
  </si>
  <si>
    <t>Krimpen aan den IJssel</t>
  </si>
  <si>
    <t>Laren</t>
  </si>
  <si>
    <t>Leerdam</t>
  </si>
  <si>
    <t>Liesveld</t>
  </si>
  <si>
    <t>Loenen</t>
  </si>
  <si>
    <t>Lopik</t>
  </si>
  <si>
    <t>Montfoort</t>
  </si>
  <si>
    <t>Moordrecht</t>
  </si>
  <si>
    <t>Muiden</t>
  </si>
  <si>
    <t>Naarden</t>
  </si>
  <si>
    <t>Nederlek</t>
  </si>
  <si>
    <t>Nieuw-Lekkerland</t>
  </si>
  <si>
    <t>Nieuwegein</t>
  </si>
  <si>
    <t>Nieuwkoop</t>
  </si>
  <si>
    <t>Ouder-Amstel</t>
  </si>
  <si>
    <t>Ouderkerk</t>
  </si>
  <si>
    <t>Oudewater</t>
  </si>
  <si>
    <t>Papendrecht</t>
  </si>
  <si>
    <t>Reeuwijk</t>
  </si>
  <si>
    <t>Schoonhoven</t>
  </si>
  <si>
    <t>Sliedrecht</t>
  </si>
  <si>
    <t>Soest</t>
  </si>
  <si>
    <t>Vianen</t>
  </si>
  <si>
    <t>Vlist</t>
  </si>
  <si>
    <t>Weesp</t>
  </si>
  <si>
    <t>Wijdemeren</t>
  </si>
  <si>
    <t>Woerden</t>
  </si>
  <si>
    <t>Zederik</t>
  </si>
  <si>
    <t>Aalburg</t>
  </si>
  <si>
    <t>Arnhem</t>
  </si>
  <si>
    <t>Bunnik</t>
  </si>
  <si>
    <t>Buren</t>
  </si>
  <si>
    <t>Culemborg</t>
  </si>
  <si>
    <t>Geldermalsen</t>
  </si>
  <si>
    <t>’s-Hertogenbosch</t>
  </si>
  <si>
    <t>Heusden</t>
  </si>
  <si>
    <t>Houten</t>
  </si>
  <si>
    <t>Lingewaal</t>
  </si>
  <si>
    <t>Lingewaard</t>
  </si>
  <si>
    <t>Maarssen</t>
  </si>
  <si>
    <t>Maasdriel</t>
  </si>
  <si>
    <t>Neder-Betuwe</t>
  </si>
  <si>
    <t>Neerijnen</t>
  </si>
  <si>
    <t>Nijmegen</t>
  </si>
  <si>
    <t>Overbetuwe</t>
  </si>
  <si>
    <t>Renkum</t>
  </si>
  <si>
    <t>Rozendaal</t>
  </si>
  <si>
    <t>Tiel</t>
  </si>
  <si>
    <t>Utrecht</t>
  </si>
  <si>
    <t>Utrechtse Heuvelrug</t>
  </si>
  <si>
    <t>Vught</t>
  </si>
  <si>
    <t>Wageningen</t>
  </si>
  <si>
    <t>Wijk bij Duurstede</t>
  </si>
  <si>
    <t>Woudrichem</t>
  </si>
  <si>
    <t>Zaltbommel</t>
  </si>
  <si>
    <t>Zeist</t>
  </si>
  <si>
    <t>Borsele</t>
  </si>
  <si>
    <t>Goes</t>
  </si>
  <si>
    <t>Hulst</t>
  </si>
  <si>
    <t>Kapelle</t>
  </si>
  <si>
    <t>Middelburg</t>
  </si>
  <si>
    <t>Noord-Beveland</t>
  </si>
  <si>
    <t>Reimerswaal</t>
  </si>
  <si>
    <t>Schouwen-Duiveland</t>
  </si>
  <si>
    <t>Sluis</t>
  </si>
  <si>
    <t>Terneuzen</t>
  </si>
  <si>
    <t>Tholen</t>
  </si>
  <si>
    <t>Veere</t>
  </si>
  <si>
    <t>Vlissingen</t>
  </si>
  <si>
    <t>Bernisse</t>
  </si>
  <si>
    <t>Binnenmaas</t>
  </si>
  <si>
    <t>Brielle</t>
  </si>
  <si>
    <t>Cromstrijen</t>
  </si>
  <si>
    <t>Dirksland</t>
  </si>
  <si>
    <t>Dordrecht</t>
  </si>
  <si>
    <t>Goedereede</t>
  </si>
  <si>
    <t>Hellevoetsluis</t>
  </si>
  <si>
    <t>Korendijk</t>
  </si>
  <si>
    <t>Middelharnis</t>
  </si>
  <si>
    <t>Moerdijk</t>
  </si>
  <si>
    <t>Oostflakkee</t>
  </si>
  <si>
    <t>Oud-Beijerland</t>
  </si>
  <si>
    <t>Spijkenisse</t>
  </si>
  <si>
    <t>Steenbergen</t>
  </si>
  <si>
    <t>Strijen</t>
  </si>
  <si>
    <t>Werkendam</t>
  </si>
  <si>
    <t>Westvoorne</t>
  </si>
  <si>
    <t>Bergen op Zoom</t>
  </si>
  <si>
    <t>Breda</t>
  </si>
  <si>
    <t>Etten-Leur</t>
  </si>
  <si>
    <t>Halderberge</t>
  </si>
  <si>
    <t>Roosendaal</t>
  </si>
  <si>
    <t>Rucphen</t>
  </si>
  <si>
    <t>Woensdrecht</t>
  </si>
  <si>
    <t>Zundert</t>
  </si>
  <si>
    <t>Alphen-Chaam</t>
  </si>
  <si>
    <t>Asten</t>
  </si>
  <si>
    <t>Baarle-Nassau</t>
  </si>
  <si>
    <t>Bergeijk</t>
  </si>
  <si>
    <t>Bernheze</t>
  </si>
  <si>
    <t>Best</t>
  </si>
  <si>
    <t>Bladel</t>
  </si>
  <si>
    <t>Boekel</t>
  </si>
  <si>
    <t>Boxmeer</t>
  </si>
  <si>
    <t>Boxtel</t>
  </si>
  <si>
    <t>Cranendonck</t>
  </si>
  <si>
    <t>Cuijk</t>
  </si>
  <si>
    <t>Deurne</t>
  </si>
  <si>
    <t>Dongen</t>
  </si>
  <si>
    <t>Drimmelen</t>
  </si>
  <si>
    <t>Eersel</t>
  </si>
  <si>
    <t>Eindhoven</t>
  </si>
  <si>
    <t>Geertruidenberg</t>
  </si>
  <si>
    <t>Geldrop-Mierlo</t>
  </si>
  <si>
    <t>Gemert-Bakel</t>
  </si>
  <si>
    <t>Gilze en Rijen</t>
  </si>
  <si>
    <t>Goirle</t>
  </si>
  <si>
    <t>Grave</t>
  </si>
  <si>
    <t>Haaren</t>
  </si>
  <si>
    <t>Heeze-Leende</t>
  </si>
  <si>
    <t>Helmond</t>
  </si>
  <si>
    <t>Hilvarenbeek</t>
  </si>
  <si>
    <t>Laarbeek</t>
  </si>
  <si>
    <t>Landerd</t>
  </si>
  <si>
    <t>Lith</t>
  </si>
  <si>
    <t>Loon op Zand</t>
  </si>
  <si>
    <t>Maasdonk</t>
  </si>
  <si>
    <t>Mill en Sint Hubert</t>
  </si>
  <si>
    <t>Nuenen, Gerwen en Nederwetten</t>
  </si>
  <si>
    <t>Oirschot</t>
  </si>
  <si>
    <t>Oisterwijk</t>
  </si>
  <si>
    <t>Oosterhout</t>
  </si>
  <si>
    <t>Oss</t>
  </si>
  <si>
    <t>Reusel-De Mierden</t>
  </si>
  <si>
    <t>Schijndel</t>
  </si>
  <si>
    <t>Sint Anthonis</t>
  </si>
  <si>
    <t>Sint-Michielsgestel</t>
  </si>
  <si>
    <t>Sint-Oedenrode</t>
  </si>
  <si>
    <t>Someren</t>
  </si>
  <si>
    <t>Son en Breugel</t>
  </si>
  <si>
    <t>Tilburg</t>
  </si>
  <si>
    <t>Uden</t>
  </si>
  <si>
    <t>Valkenswaard</t>
  </si>
  <si>
    <t>Veghel</t>
  </si>
  <si>
    <t>Veldhoven</t>
  </si>
  <si>
    <t>Waalre</t>
  </si>
  <si>
    <t>Waalwijk</t>
  </si>
  <si>
    <t>Arcen en Velden</t>
  </si>
  <si>
    <t>Beesel</t>
  </si>
  <si>
    <t>Bergen (L)</t>
  </si>
  <si>
    <t>Echt-Susteren</t>
  </si>
  <si>
    <t>Gennep</t>
  </si>
  <si>
    <t>Helden</t>
  </si>
  <si>
    <t>Horst aan de Maas</t>
  </si>
  <si>
    <t>Kessel</t>
  </si>
  <si>
    <t>Leudal</t>
  </si>
  <si>
    <t>Maasbree</t>
  </si>
  <si>
    <t>Maasgouw</t>
  </si>
  <si>
    <t>Meerlo-Wanssum</t>
  </si>
  <si>
    <t>Meijel</t>
  </si>
  <si>
    <t>Mook en Middelaar</t>
  </si>
  <si>
    <t>Nederweert</t>
  </si>
  <si>
    <t>Roerdalen</t>
  </si>
  <si>
    <t>Roermond</t>
  </si>
  <si>
    <t>Sevenum</t>
  </si>
  <si>
    <t>Venlo</t>
  </si>
  <si>
    <t>Venray</t>
  </si>
  <si>
    <t>Weert</t>
  </si>
  <si>
    <t>Beek</t>
  </si>
  <si>
    <t>Brunssum</t>
  </si>
  <si>
    <t>Eijsden</t>
  </si>
  <si>
    <t>Gulpen-Wittem</t>
  </si>
  <si>
    <t>Heerlen</t>
  </si>
  <si>
    <t>Kerkrade</t>
  </si>
  <si>
    <t>Landgraaf</t>
  </si>
  <si>
    <t>Maastricht</t>
  </si>
  <si>
    <t>Margraten</t>
  </si>
  <si>
    <t>Meerssen</t>
  </si>
  <si>
    <t>Nuth</t>
  </si>
  <si>
    <t>Onderbanken</t>
  </si>
  <si>
    <t>Schinnen</t>
  </si>
  <si>
    <t>Simpelveld</t>
  </si>
  <si>
    <t>Sittard-Geleen</t>
  </si>
  <si>
    <t>Stein</t>
  </si>
  <si>
    <t>Vaals</t>
  </si>
  <si>
    <t>Valkenburg aan de Geul</t>
  </si>
  <si>
    <t>Voerendaal</t>
  </si>
  <si>
    <t>Gemeente</t>
  </si>
  <si>
    <t>Pachtprijsgebied</t>
  </si>
  <si>
    <t>Bouwhoek en Hogeland</t>
  </si>
  <si>
    <t>Veenkoloniën en Oldambt</t>
  </si>
  <si>
    <t>Noordelijk weidegebied</t>
  </si>
  <si>
    <t>Oostelijk veehouderijgebied</t>
  </si>
  <si>
    <t>Centraal veehouderijgebied</t>
  </si>
  <si>
    <t>Ijsselmeerpolders</t>
  </si>
  <si>
    <t>Westelijk Holland</t>
  </si>
  <si>
    <t>Waterland en Droogmakerijen</t>
  </si>
  <si>
    <t>Hollands/Utrechts weidegebied</t>
  </si>
  <si>
    <t>Rivierengebied</t>
  </si>
  <si>
    <t>Zuidwestelijk akkerbouwgebied</t>
  </si>
  <si>
    <t>Zuidwest Brabant</t>
  </si>
  <si>
    <t>Zuidelijk veehouderijgebied</t>
  </si>
  <si>
    <t>Zuid-Limburg</t>
  </si>
  <si>
    <t>Los Land</t>
  </si>
  <si>
    <t>Pachtobject</t>
  </si>
  <si>
    <t>Hoeve (eventueel met los land)</t>
  </si>
  <si>
    <t>Pachtovereenkomst</t>
  </si>
  <si>
    <t>7: 397 lid 1 BW</t>
  </si>
  <si>
    <t>7: 397 lid 2 BW</t>
  </si>
  <si>
    <t>Geliberaliseerde pacht 6 tot 12 jaar</t>
  </si>
  <si>
    <t>Geliberaliseerde pacht 0 tot 6 jaar</t>
  </si>
  <si>
    <t>Titel</t>
  </si>
  <si>
    <t>7: 325 BW</t>
  </si>
  <si>
    <t>Niet groter dan 1 hectare</t>
  </si>
  <si>
    <t>7: 395 BW</t>
  </si>
  <si>
    <t>Teeltpacht</t>
  </si>
  <si>
    <t>7: 396 BW</t>
  </si>
  <si>
    <t>Reservaat pacht</t>
  </si>
  <si>
    <t>Sluitingsdatum</t>
  </si>
  <si>
    <t>Tuinland</t>
  </si>
  <si>
    <t>Ja</t>
  </si>
  <si>
    <t>Nee</t>
  </si>
  <si>
    <t>Pachtovereenkomst aangegaan</t>
  </si>
  <si>
    <t>voor 1 september 2007</t>
  </si>
  <si>
    <t>na 1 september 2007</t>
  </si>
  <si>
    <t>Reguliere pacht</t>
  </si>
  <si>
    <t>Veranderpercentage agrarische bedrijfsgebouwen</t>
  </si>
  <si>
    <t>Veranderpercentage agrarische bedrijfswoning</t>
  </si>
  <si>
    <t>Oude pachtprijs los land (per hectare)</t>
  </si>
  <si>
    <t>Nieuwe prijzen</t>
  </si>
  <si>
    <t>* de pachtprijzen werken van rechtswege door. Deze gewijzigde pachtprijzen hoeven niet voorgelegd te worden</t>
  </si>
  <si>
    <t>Prijs x veranderpercentage</t>
  </si>
  <si>
    <t>Regionorm</t>
  </si>
  <si>
    <t>Grenswaarde</t>
  </si>
  <si>
    <t>Vrije verkeerswaarde grond (per hectare)</t>
  </si>
  <si>
    <t>2% van vrije verkeerswaarde</t>
  </si>
  <si>
    <t>Gegevens pachtovereenkomst &amp; pachtobject</t>
  </si>
  <si>
    <t>Oude pachtprijs agrarische bedrijfswoning (totaal)</t>
  </si>
  <si>
    <t>Nieuwe pachtprijs los land (per hectare)</t>
  </si>
  <si>
    <t>Verpachting door openbare lichamen</t>
  </si>
  <si>
    <t>7: 388 BW</t>
  </si>
  <si>
    <t>7: 385 BW</t>
  </si>
  <si>
    <t>Oude pachtprijs agrarische bedrijfsgebouwen (totaal)</t>
  </si>
  <si>
    <t>Regio tuinland</t>
  </si>
  <si>
    <t>Veranderpercentage</t>
  </si>
  <si>
    <t>Regio</t>
  </si>
  <si>
    <t>Regionorn</t>
  </si>
  <si>
    <t>Overig Nederland</t>
  </si>
  <si>
    <t>Voor 1-9-07</t>
  </si>
  <si>
    <t>Na 1-9-07</t>
  </si>
  <si>
    <t>Positief</t>
  </si>
  <si>
    <t>Negatief</t>
  </si>
  <si>
    <t>regionorm</t>
  </si>
  <si>
    <t>Minimale verandering t.o.v. regionorm</t>
  </si>
  <si>
    <t>Maximal verandering t.o.v. regionorm</t>
  </si>
  <si>
    <t>aan de Grondkamer. De verpachter kan schriftelijk geheel of gedeeltelijk afzien van een verhoging. De van</t>
  </si>
  <si>
    <t>toepassing zijnde pachtprijs hoeft niet de hoogt toelaatbare pachtprijs te zijn.</t>
  </si>
  <si>
    <t>vergoeding ontvangt van de overheid, heeft hij recht op een korting t.o.v. de hoogst toelaatbare pachtprijs.</t>
  </si>
  <si>
    <t>NB: Indien er sprake is van gebruiksbeperkende bepalingen bij pacht van los land en de pachter hiervoor geen</t>
  </si>
  <si>
    <t>Voor aanvullende vragen en/of opmerkingen neem contact op via info@hackrentmeesters.nl</t>
  </si>
  <si>
    <t>Actualisatie pachtprijs*</t>
  </si>
  <si>
    <t xml:space="preserve">* dit betreft een indicatief rekenschema, </t>
  </si>
  <si>
    <t>waaraan geen rechten kunnen worden ontleend.</t>
  </si>
  <si>
    <t>Pachtnorm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</si>
</sst>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9BD43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theme="0" tint="-0.249977111117893"/>
      </bottom>
      <diagonal/>
    </border>
    <border>
      <left style="medium">
        <color indexed="64"/>
      </left>
      <right style="hair">
        <color theme="0" tint="-0.249977111117893"/>
      </right>
      <top style="medium">
        <color indexed="64"/>
      </top>
      <bottom/>
      <diagonal/>
    </border>
    <border>
      <left style="medium">
        <color indexed="64"/>
      </left>
      <right style="hair">
        <color theme="0" tint="-0.249977111117893"/>
      </right>
      <top style="medium">
        <color indexed="64"/>
      </top>
      <bottom style="hair">
        <color theme="0" tint="-0.249977111117893"/>
      </bottom>
      <diagonal/>
    </border>
    <border>
      <left style="medium">
        <color indexed="64"/>
      </left>
      <right style="hair">
        <color theme="0" tint="-0.249977111117893"/>
      </right>
      <top/>
      <bottom style="hair">
        <color theme="0" tint="-0.249977111117893"/>
      </bottom>
      <diagonal/>
    </border>
    <border>
      <left style="medium">
        <color indexed="64"/>
      </left>
      <right style="hair">
        <color theme="0" tint="-0.249977111117893"/>
      </right>
      <top/>
      <bottom/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/>
      <top/>
      <bottom/>
      <diagonal/>
    </border>
    <border>
      <left/>
      <right style="medium">
        <color theme="9"/>
      </right>
      <top/>
      <bottom/>
      <diagonal/>
    </border>
    <border>
      <left style="hair">
        <color theme="0" tint="-0.249977111117893"/>
      </left>
      <right style="medium">
        <color theme="9"/>
      </right>
      <top/>
      <bottom/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/>
      <right style="hair">
        <color theme="0" tint="-0.14999847407452621"/>
      </right>
      <top/>
      <bottom/>
      <diagonal/>
    </border>
    <border>
      <left style="hair">
        <color theme="0" tint="-0.249977111117893"/>
      </left>
      <right/>
      <top style="hair">
        <color theme="0" tint="-0.249977111117893"/>
      </top>
      <bottom/>
      <diagonal/>
    </border>
    <border>
      <left style="hair">
        <color theme="0" tint="-0.14999847407452621"/>
      </left>
      <right/>
      <top/>
      <bottom style="hair">
        <color theme="0" tint="-0.14999847407452621"/>
      </bottom>
      <diagonal/>
    </border>
    <border>
      <left/>
      <right style="hair">
        <color theme="0" tint="-0.249977111117893"/>
      </right>
      <top style="hair">
        <color theme="0" tint="-0.249977111117893"/>
      </top>
      <bottom/>
      <diagonal/>
    </border>
    <border>
      <left/>
      <right style="hair">
        <color theme="0" tint="-0.14999847407452621"/>
      </right>
      <top/>
      <bottom style="hair">
        <color theme="0" tint="-0.14999847407452621"/>
      </bottom>
      <diagonal/>
    </border>
    <border>
      <left/>
      <right/>
      <top style="hair">
        <color theme="0" tint="-0.249977111117893"/>
      </top>
      <bottom/>
      <diagonal/>
    </border>
    <border>
      <left/>
      <right/>
      <top/>
      <bottom style="hair">
        <color theme="0" tint="-0.1499984740745262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2">
    <xf numFmtId="0" fontId="0" fillId="0" borderId="0" xfId="0"/>
    <xf numFmtId="0" fontId="2" fillId="2" borderId="0" xfId="0" applyFont="1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8" fontId="2" fillId="4" borderId="3" xfId="1" applyNumberFormat="1" applyFont="1" applyFill="1" applyBorder="1" applyAlignment="1" applyProtection="1">
      <protection locked="0" hidden="1"/>
    </xf>
    <xf numFmtId="0" fontId="2" fillId="2" borderId="7" xfId="0" applyFont="1" applyFill="1" applyBorder="1" applyProtection="1">
      <protection hidden="1"/>
    </xf>
    <xf numFmtId="0" fontId="2" fillId="2" borderId="8" xfId="0" applyFont="1" applyFill="1" applyBorder="1" applyProtection="1">
      <protection hidden="1"/>
    </xf>
    <xf numFmtId="0" fontId="2" fillId="2" borderId="9" xfId="0" applyFont="1" applyFill="1" applyBorder="1" applyProtection="1">
      <protection hidden="1"/>
    </xf>
    <xf numFmtId="0" fontId="2" fillId="2" borderId="10" xfId="0" applyFont="1" applyFill="1" applyBorder="1" applyProtection="1">
      <protection hidden="1"/>
    </xf>
    <xf numFmtId="0" fontId="2" fillId="2" borderId="11" xfId="0" applyFont="1" applyFill="1" applyBorder="1" applyProtection="1">
      <protection hidden="1"/>
    </xf>
    <xf numFmtId="164" fontId="2" fillId="2" borderId="0" xfId="2" applyNumberFormat="1" applyFont="1" applyFill="1" applyBorder="1" applyProtection="1">
      <protection hidden="1"/>
    </xf>
    <xf numFmtId="0" fontId="2" fillId="2" borderId="14" xfId="0" applyFont="1" applyFill="1" applyBorder="1" applyProtection="1">
      <protection hidden="1"/>
    </xf>
    <xf numFmtId="8" fontId="2" fillId="2" borderId="0" xfId="1" applyNumberFormat="1" applyFont="1" applyFill="1" applyBorder="1" applyAlignment="1" applyProtection="1">
      <protection hidden="1"/>
    </xf>
    <xf numFmtId="8" fontId="2" fillId="4" borderId="3" xfId="1" applyNumberFormat="1" applyFont="1" applyFill="1" applyBorder="1" applyAlignment="1" applyProtection="1">
      <protection hidden="1"/>
    </xf>
    <xf numFmtId="8" fontId="2" fillId="4" borderId="4" xfId="1" applyNumberFormat="1" applyFont="1" applyFill="1" applyBorder="1" applyAlignment="1" applyProtection="1">
      <protection locked="0"/>
    </xf>
    <xf numFmtId="8" fontId="2" fillId="4" borderId="6" xfId="1" applyNumberFormat="1" applyFont="1" applyFill="1" applyBorder="1" applyAlignment="1" applyProtection="1">
      <protection locked="0" hidden="1"/>
    </xf>
    <xf numFmtId="8" fontId="2" fillId="4" borderId="5" xfId="1" applyNumberFormat="1" applyFont="1" applyFill="1" applyBorder="1" applyAlignment="1" applyProtection="1">
      <protection locked="0" hidden="1"/>
    </xf>
    <xf numFmtId="0" fontId="5" fillId="2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Protection="1">
      <protection locked="0" hidden="1"/>
    </xf>
    <xf numFmtId="0" fontId="6" fillId="0" borderId="0" xfId="0" applyFont="1" applyProtection="1">
      <protection hidden="1"/>
    </xf>
    <xf numFmtId="44" fontId="6" fillId="0" borderId="0" xfId="1" applyFont="1" applyProtection="1">
      <protection hidden="1"/>
    </xf>
    <xf numFmtId="9" fontId="6" fillId="0" borderId="0" xfId="2" applyFont="1" applyProtection="1">
      <protection hidden="1"/>
    </xf>
    <xf numFmtId="44" fontId="2" fillId="0" borderId="0" xfId="1" applyFont="1" applyProtection="1">
      <protection hidden="1"/>
    </xf>
    <xf numFmtId="9" fontId="2" fillId="0" borderId="0" xfId="2" applyFont="1" applyProtection="1">
      <protection hidden="1"/>
    </xf>
    <xf numFmtId="0" fontId="6" fillId="0" borderId="0" xfId="0" applyFont="1" applyFill="1" applyProtection="1">
      <protection hidden="1"/>
    </xf>
    <xf numFmtId="44" fontId="6" fillId="0" borderId="0" xfId="1" applyFont="1" applyFill="1" applyProtection="1">
      <protection hidden="1"/>
    </xf>
    <xf numFmtId="9" fontId="6" fillId="0" borderId="0" xfId="2" applyFont="1" applyFill="1" applyProtection="1">
      <protection hidden="1"/>
    </xf>
    <xf numFmtId="0" fontId="2" fillId="0" borderId="0" xfId="0" applyFont="1" applyFill="1" applyProtection="1">
      <protection hidden="1"/>
    </xf>
    <xf numFmtId="44" fontId="2" fillId="0" borderId="0" xfId="1" applyFont="1" applyFill="1" applyProtection="1">
      <protection hidden="1"/>
    </xf>
    <xf numFmtId="9" fontId="2" fillId="0" borderId="0" xfId="2" applyFont="1" applyFill="1" applyProtection="1">
      <protection hidden="1"/>
    </xf>
    <xf numFmtId="0" fontId="6" fillId="0" borderId="0" xfId="0" applyFont="1" applyFill="1" applyProtection="1">
      <protection locked="0" hidden="1"/>
    </xf>
    <xf numFmtId="0" fontId="2" fillId="0" borderId="0" xfId="0" applyFont="1" applyFill="1" applyProtection="1">
      <protection locked="0" hidden="1"/>
    </xf>
    <xf numFmtId="0" fontId="2" fillId="2" borderId="8" xfId="0" applyFont="1" applyFill="1" applyBorder="1" applyProtection="1">
      <protection locked="0" hidden="1"/>
    </xf>
    <xf numFmtId="0" fontId="2" fillId="2" borderId="0" xfId="0" applyFont="1" applyFill="1" applyBorder="1" applyProtection="1">
      <protection locked="0" hidden="1"/>
    </xf>
    <xf numFmtId="0" fontId="7" fillId="2" borderId="21" xfId="0" applyFont="1" applyFill="1" applyBorder="1" applyAlignment="1" applyProtection="1">
      <protection hidden="1"/>
    </xf>
    <xf numFmtId="0" fontId="7" fillId="2" borderId="19" xfId="0" applyFont="1" applyFill="1" applyBorder="1" applyAlignment="1" applyProtection="1">
      <protection hidden="1"/>
    </xf>
    <xf numFmtId="0" fontId="7" fillId="2" borderId="12" xfId="0" applyFont="1" applyFill="1" applyBorder="1" applyAlignment="1" applyProtection="1">
      <protection hidden="1"/>
    </xf>
    <xf numFmtId="0" fontId="2" fillId="2" borderId="16" xfId="0" applyFont="1" applyFill="1" applyBorder="1" applyProtection="1">
      <protection locked="0" hidden="1"/>
    </xf>
    <xf numFmtId="0" fontId="7" fillId="2" borderId="22" xfId="0" applyFont="1" applyFill="1" applyBorder="1" applyAlignment="1" applyProtection="1">
      <protection hidden="1"/>
    </xf>
    <xf numFmtId="0" fontId="7" fillId="2" borderId="20" xfId="0" applyFont="1" applyFill="1" applyBorder="1" applyAlignment="1" applyProtection="1">
      <protection hidden="1"/>
    </xf>
    <xf numFmtId="0" fontId="7" fillId="2" borderId="11" xfId="0" applyFont="1" applyFill="1" applyBorder="1" applyAlignment="1" applyProtection="1">
      <protection hidden="1"/>
    </xf>
    <xf numFmtId="0" fontId="2" fillId="2" borderId="0" xfId="0" applyFont="1" applyFill="1" applyProtection="1">
      <protection hidden="1"/>
    </xf>
    <xf numFmtId="0" fontId="2" fillId="2" borderId="0" xfId="0" applyFont="1" applyFill="1" applyProtection="1">
      <protection locked="0" hidden="1"/>
    </xf>
    <xf numFmtId="0" fontId="8" fillId="3" borderId="0" xfId="0" applyFont="1" applyFill="1" applyBorder="1" applyProtection="1">
      <protection hidden="1"/>
    </xf>
    <xf numFmtId="0" fontId="2" fillId="3" borderId="0" xfId="0" applyFont="1" applyFill="1" applyBorder="1" applyProtection="1">
      <protection locked="0" hidden="1"/>
    </xf>
    <xf numFmtId="0" fontId="2" fillId="3" borderId="0" xfId="0" applyFont="1" applyFill="1" applyBorder="1" applyProtection="1">
      <protection hidden="1"/>
    </xf>
    <xf numFmtId="0" fontId="8" fillId="0" borderId="11" xfId="0" applyFont="1" applyFill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2" borderId="1" xfId="0" applyFont="1" applyFill="1" applyBorder="1" applyProtection="1">
      <protection hidden="1"/>
    </xf>
    <xf numFmtId="44" fontId="2" fillId="2" borderId="0" xfId="1" applyFont="1" applyFill="1" applyBorder="1" applyAlignment="1" applyProtection="1">
      <alignment horizontal="center"/>
      <protection hidden="1"/>
    </xf>
    <xf numFmtId="0" fontId="2" fillId="0" borderId="11" xfId="0" applyFont="1" applyBorder="1" applyProtection="1">
      <protection hidden="1"/>
    </xf>
    <xf numFmtId="0" fontId="2" fillId="2" borderId="0" xfId="0" applyFont="1" applyFill="1" applyBorder="1" applyAlignment="1" applyProtection="1">
      <alignment horizontal="right"/>
      <protection hidden="1"/>
    </xf>
    <xf numFmtId="10" fontId="2" fillId="2" borderId="0" xfId="2" applyNumberFormat="1" applyFont="1" applyFill="1" applyBorder="1" applyProtection="1">
      <protection hidden="1"/>
    </xf>
    <xf numFmtId="9" fontId="2" fillId="2" borderId="11" xfId="2" applyFont="1" applyFill="1" applyBorder="1" applyProtection="1">
      <protection hidden="1"/>
    </xf>
    <xf numFmtId="9" fontId="2" fillId="2" borderId="0" xfId="2" applyFont="1" applyFill="1" applyBorder="1" applyProtection="1">
      <protection hidden="1"/>
    </xf>
    <xf numFmtId="8" fontId="2" fillId="2" borderId="0" xfId="1" applyNumberFormat="1" applyFont="1" applyFill="1" applyBorder="1" applyProtection="1">
      <protection hidden="1"/>
    </xf>
    <xf numFmtId="44" fontId="2" fillId="2" borderId="0" xfId="1" applyFont="1" applyFill="1" applyBorder="1" applyProtection="1">
      <protection hidden="1"/>
    </xf>
    <xf numFmtId="44" fontId="2" fillId="2" borderId="0" xfId="1" applyFont="1" applyFill="1" applyBorder="1" applyProtection="1">
      <protection locked="0" hidden="1"/>
    </xf>
    <xf numFmtId="8" fontId="2" fillId="2" borderId="11" xfId="1" applyNumberFormat="1" applyFont="1" applyFill="1" applyBorder="1" applyProtection="1">
      <protection hidden="1"/>
    </xf>
    <xf numFmtId="0" fontId="2" fillId="0" borderId="0" xfId="0" applyFont="1" applyBorder="1" applyProtection="1">
      <protection locked="0" hidden="1"/>
    </xf>
    <xf numFmtId="0" fontId="9" fillId="2" borderId="0" xfId="3" applyFont="1" applyFill="1" applyProtection="1">
      <protection hidden="1"/>
    </xf>
    <xf numFmtId="0" fontId="2" fillId="2" borderId="13" xfId="0" applyFont="1" applyFill="1" applyBorder="1" applyProtection="1">
      <protection hidden="1"/>
    </xf>
    <xf numFmtId="0" fontId="2" fillId="2" borderId="14" xfId="0" applyFont="1" applyFill="1" applyBorder="1" applyProtection="1">
      <protection locked="0" hidden="1"/>
    </xf>
    <xf numFmtId="0" fontId="2" fillId="2" borderId="15" xfId="0" applyFont="1" applyFill="1" applyBorder="1" applyProtection="1">
      <protection hidden="1"/>
    </xf>
    <xf numFmtId="0" fontId="10" fillId="0" borderId="0" xfId="0" applyFont="1" applyProtection="1">
      <protection hidden="1"/>
    </xf>
    <xf numFmtId="0" fontId="10" fillId="0" borderId="0" xfId="0" applyFont="1" applyBorder="1" applyProtection="1">
      <protection hidden="1"/>
    </xf>
    <xf numFmtId="8" fontId="10" fillId="0" borderId="0" xfId="0" applyNumberFormat="1" applyFont="1" applyProtection="1">
      <protection hidden="1"/>
    </xf>
    <xf numFmtId="0" fontId="10" fillId="0" borderId="0" xfId="0" applyFont="1" applyFill="1" applyBorder="1" applyProtection="1">
      <protection hidden="1"/>
    </xf>
    <xf numFmtId="8" fontId="10" fillId="0" borderId="0" xfId="0" applyNumberFormat="1" applyFont="1" applyFill="1" applyBorder="1" applyProtection="1">
      <protection hidden="1"/>
    </xf>
    <xf numFmtId="9" fontId="10" fillId="0" borderId="0" xfId="2" applyFont="1" applyFill="1" applyBorder="1" applyProtection="1">
      <protection hidden="1"/>
    </xf>
    <xf numFmtId="0" fontId="11" fillId="2" borderId="17" xfId="0" applyFont="1" applyFill="1" applyBorder="1" applyAlignment="1" applyProtection="1">
      <protection hidden="1"/>
    </xf>
    <xf numFmtId="0" fontId="11" fillId="2" borderId="18" xfId="0" applyFont="1" applyFill="1" applyBorder="1" applyAlignment="1" applyProtection="1">
      <alignment horizontal="center"/>
      <protection hidden="1"/>
    </xf>
  </cellXfs>
  <cellStyles count="4">
    <cellStyle name="Hyperlink" xfId="3" builtinId="8"/>
    <cellStyle name="Procent" xfId="2" builtinId="5"/>
    <cellStyle name="Standaard" xfId="0" builtinId="0"/>
    <cellStyle name="Valuta" xfId="1" builtinId="4"/>
  </cellStyles>
  <dxfs count="12"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strike val="0"/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strike val="0"/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strike val="0"/>
        <color theme="0"/>
      </font>
      <fill>
        <patternFill>
          <bgColor theme="0"/>
        </patternFill>
      </fill>
      <border>
        <left/>
        <right/>
        <top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strike val="0"/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strike val="0"/>
        <u val="none"/>
        <color theme="0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Drop" dropLines="2" dropStyle="combo" dx="16" fmlaLink="$D$11" fmlaRange="Pachtovereenkomsten!$C$3:$C$4" sel="2" val="0"/>
</file>

<file path=xl/ctrlProps/ctrlProp2.xml><?xml version="1.0" encoding="utf-8"?>
<formControlPr xmlns="http://schemas.microsoft.com/office/spreadsheetml/2009/9/main" objectType="Drop" dropLines="7" dropStyle="combo" dx="16" fmlaLink="$D$13" fmlaRange="Pachtovereenkomsten!$E$3:$E$9" sel="1" val="0"/>
</file>

<file path=xl/ctrlProps/ctrlProp3.xml><?xml version="1.0" encoding="utf-8"?>
<formControlPr xmlns="http://schemas.microsoft.com/office/spreadsheetml/2009/9/main" objectType="Drop" dropLines="2" dropStyle="combo" dx="16" fmlaLink="$D$15" fmlaRange="Pachtovereenkomsten!$A$3:$A$4" sel="2" val="0"/>
</file>

<file path=xl/ctrlProps/ctrlProp4.xml><?xml version="1.0" encoding="utf-8"?>
<formControlPr xmlns="http://schemas.microsoft.com/office/spreadsheetml/2009/9/main" objectType="CheckBox" fmlaLink="$D$19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hackrentmeesters.n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5</xdr:col>
          <xdr:colOff>9525</xdr:colOff>
          <xdr:row>11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695325</xdr:colOff>
          <xdr:row>12</xdr:row>
          <xdr:rowOff>9525</xdr:rowOff>
        </xdr:from>
        <xdr:to>
          <xdr:col>5</xdr:col>
          <xdr:colOff>9525</xdr:colOff>
          <xdr:row>13</xdr:row>
          <xdr:rowOff>9525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5</xdr:col>
          <xdr:colOff>9525</xdr:colOff>
          <xdr:row>15</xdr:row>
          <xdr:rowOff>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4481</xdr:colOff>
      <xdr:row>2</xdr:row>
      <xdr:rowOff>0</xdr:rowOff>
    </xdr:from>
    <xdr:to>
      <xdr:col>2</xdr:col>
      <xdr:colOff>3199584</xdr:colOff>
      <xdr:row>6</xdr:row>
      <xdr:rowOff>0</xdr:rowOff>
    </xdr:to>
    <xdr:pic>
      <xdr:nvPicPr>
        <xdr:cNvPr id="7" name="Afbeelding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808" b="32808"/>
        <a:stretch/>
      </xdr:blipFill>
      <xdr:spPr>
        <a:xfrm>
          <a:off x="900952" y="392206"/>
          <a:ext cx="3195103" cy="109817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2447925</xdr:colOff>
          <xdr:row>18</xdr:row>
          <xdr:rowOff>0</xdr:rowOff>
        </xdr:from>
        <xdr:to>
          <xdr:col>2</xdr:col>
          <xdr:colOff>3057525</xdr:colOff>
          <xdr:row>19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Tuinland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hackrentmeesters.nl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B1:X52"/>
  <sheetViews>
    <sheetView tabSelected="1" zoomScale="85" zoomScaleNormal="85" workbookViewId="0">
      <selection activeCell="D9" sqref="D9"/>
    </sheetView>
  </sheetViews>
  <sheetFormatPr defaultRowHeight="15" x14ac:dyDescent="0.25"/>
  <cols>
    <col min="1" max="1" width="4.28515625" style="17" customWidth="1"/>
    <col min="2" max="2" width="9.140625" style="17"/>
    <col min="3" max="3" width="51.28515625" style="17" customWidth="1"/>
    <col min="4" max="4" width="1" style="18" customWidth="1"/>
    <col min="5" max="5" width="31.42578125" style="17" customWidth="1"/>
    <col min="6" max="6" width="2.140625" style="17" customWidth="1"/>
    <col min="7" max="7" width="10.42578125" style="17" bestFit="1" customWidth="1"/>
    <col min="8" max="8" width="10.5703125" style="17" customWidth="1"/>
    <col min="9" max="9" width="14.28515625" style="17" customWidth="1"/>
    <col min="10" max="10" width="36.140625" style="17" customWidth="1"/>
    <col min="11" max="11" width="9.5703125" style="17" customWidth="1"/>
    <col min="12" max="12" width="35.28515625" style="17" customWidth="1"/>
    <col min="13" max="13" width="9.5703125" style="17" customWidth="1"/>
    <col min="14" max="14" width="26.85546875" style="17" customWidth="1"/>
    <col min="15" max="15" width="9.5703125" style="17" customWidth="1"/>
    <col min="16" max="16" width="0.140625" style="17" customWidth="1"/>
    <col min="17" max="17" width="4.140625" style="17" customWidth="1"/>
    <col min="18" max="20" width="14.28515625" style="17" bestFit="1" customWidth="1"/>
    <col min="21" max="16384" width="9.140625" style="17"/>
  </cols>
  <sheetData>
    <row r="1" spans="2:24" ht="15.75" thickBot="1" x14ac:dyDescent="0.3"/>
    <row r="2" spans="2:24" x14ac:dyDescent="0.25">
      <c r="B2" s="4"/>
      <c r="C2" s="5"/>
      <c r="D2" s="32"/>
      <c r="E2" s="5"/>
      <c r="F2" s="5"/>
      <c r="G2" s="5"/>
      <c r="H2" s="6"/>
    </row>
    <row r="3" spans="2:24" x14ac:dyDescent="0.25">
      <c r="B3" s="7"/>
      <c r="C3" s="1"/>
      <c r="D3" s="33"/>
      <c r="E3" s="1"/>
      <c r="F3" s="1"/>
      <c r="G3" s="2"/>
      <c r="H3" s="8"/>
    </row>
    <row r="4" spans="2:24" ht="28.5" x14ac:dyDescent="0.45">
      <c r="B4" s="7"/>
      <c r="C4" s="1"/>
      <c r="D4" s="33"/>
      <c r="E4" s="70" t="s">
        <v>511</v>
      </c>
      <c r="F4" s="34"/>
      <c r="G4" s="35"/>
      <c r="H4" s="36"/>
    </row>
    <row r="5" spans="2:24" ht="28.5" x14ac:dyDescent="0.45">
      <c r="B5" s="7"/>
      <c r="C5" s="1"/>
      <c r="D5" s="37"/>
      <c r="E5" s="71">
        <v>2019</v>
      </c>
      <c r="F5" s="38"/>
      <c r="G5" s="39"/>
      <c r="H5" s="40"/>
    </row>
    <row r="6" spans="2:24" x14ac:dyDescent="0.25">
      <c r="B6" s="7"/>
      <c r="C6" s="1"/>
      <c r="D6" s="33"/>
      <c r="E6" s="16" t="s">
        <v>512</v>
      </c>
      <c r="F6" s="1"/>
      <c r="G6" s="1"/>
      <c r="H6" s="8"/>
    </row>
    <row r="7" spans="2:24" x14ac:dyDescent="0.25">
      <c r="B7" s="7"/>
      <c r="C7" s="1"/>
      <c r="D7" s="33"/>
      <c r="E7" s="16" t="s">
        <v>513</v>
      </c>
      <c r="F7" s="1"/>
      <c r="G7" s="1"/>
      <c r="H7" s="8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</row>
    <row r="8" spans="2:24" x14ac:dyDescent="0.25">
      <c r="B8" s="7"/>
      <c r="C8" s="41"/>
      <c r="D8" s="42"/>
      <c r="E8" s="41"/>
      <c r="F8" s="41"/>
      <c r="G8" s="41"/>
      <c r="H8" s="8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</row>
    <row r="9" spans="2:24" x14ac:dyDescent="0.25">
      <c r="B9" s="7"/>
      <c r="C9" s="43" t="s">
        <v>487</v>
      </c>
      <c r="D9" s="44"/>
      <c r="E9" s="45"/>
      <c r="F9" s="45"/>
      <c r="G9" s="45"/>
      <c r="H9" s="46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</row>
    <row r="10" spans="2:24" x14ac:dyDescent="0.25">
      <c r="B10" s="7"/>
      <c r="C10" s="1"/>
      <c r="D10" s="33"/>
      <c r="E10" s="1"/>
      <c r="F10" s="1"/>
      <c r="G10" s="1"/>
      <c r="H10" s="8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 t="s">
        <v>463</v>
      </c>
      <c r="T10" s="64">
        <v>1</v>
      </c>
      <c r="U10" s="65"/>
      <c r="V10" s="65"/>
      <c r="W10" s="65"/>
      <c r="X10" s="64"/>
    </row>
    <row r="11" spans="2:24" x14ac:dyDescent="0.25">
      <c r="B11" s="7"/>
      <c r="C11" s="1" t="s">
        <v>455</v>
      </c>
      <c r="D11" s="33">
        <v>2</v>
      </c>
      <c r="E11" s="1"/>
      <c r="F11" s="1"/>
      <c r="G11" s="1"/>
      <c r="H11" s="8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 t="s">
        <v>491</v>
      </c>
      <c r="T11" s="64">
        <v>2</v>
      </c>
      <c r="U11" s="64"/>
      <c r="V11" s="65"/>
      <c r="W11" s="65"/>
      <c r="X11" s="64"/>
    </row>
    <row r="12" spans="2:24" x14ac:dyDescent="0.25">
      <c r="B12" s="7"/>
      <c r="C12" s="1"/>
      <c r="D12" s="33"/>
      <c r="E12" s="1"/>
      <c r="F12" s="1"/>
      <c r="G12" s="1"/>
      <c r="H12" s="8"/>
      <c r="I12" s="66"/>
      <c r="J12" s="66"/>
      <c r="K12" s="64"/>
      <c r="L12" s="64"/>
      <c r="M12" s="64"/>
      <c r="N12" s="64"/>
      <c r="O12" s="64"/>
      <c r="P12" s="64"/>
      <c r="Q12" s="64"/>
      <c r="R12" s="64"/>
      <c r="S12" s="64" t="s">
        <v>492</v>
      </c>
      <c r="T12" s="64">
        <v>3</v>
      </c>
      <c r="U12" s="65"/>
      <c r="V12" s="65"/>
      <c r="W12" s="65"/>
      <c r="X12" s="64"/>
    </row>
    <row r="13" spans="2:24" x14ac:dyDescent="0.25">
      <c r="B13" s="7"/>
      <c r="C13" s="1" t="str">
        <f>IF(D11=1,"Type pachtovereenkomst (hoeve)","Type pachtovereenkomst (los land)")</f>
        <v>Type pachtovereenkomst (los land)</v>
      </c>
      <c r="D13" s="33">
        <v>1</v>
      </c>
      <c r="E13" s="1"/>
      <c r="F13" s="1"/>
      <c r="G13" s="1" t="str">
        <f>IF(D13=1,S10,IF(D13=2,S11,IF(D13=3,S12,IF(D13=4,S13,IF(D13=5,S14,IF(D13=6,S15,IF(D13=7,S16,"ongeldige keuze")))))))</f>
        <v>7: 325 BW</v>
      </c>
      <c r="H13" s="8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 t="s">
        <v>458</v>
      </c>
      <c r="T13" s="64">
        <v>4</v>
      </c>
      <c r="U13" s="65"/>
      <c r="V13" s="64"/>
      <c r="W13" s="65"/>
      <c r="X13" s="64"/>
    </row>
    <row r="14" spans="2:24" x14ac:dyDescent="0.25">
      <c r="B14" s="7"/>
      <c r="C14" s="1"/>
      <c r="D14" s="33"/>
      <c r="E14" s="1"/>
      <c r="F14" s="1"/>
      <c r="G14" s="1"/>
      <c r="H14" s="8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 t="s">
        <v>459</v>
      </c>
      <c r="T14" s="64">
        <v>5</v>
      </c>
      <c r="U14" s="65"/>
      <c r="V14" s="64"/>
      <c r="W14" s="65"/>
      <c r="X14" s="64"/>
    </row>
    <row r="15" spans="2:24" x14ac:dyDescent="0.25">
      <c r="B15" s="7"/>
      <c r="C15" s="1" t="s">
        <v>473</v>
      </c>
      <c r="D15" s="33">
        <v>2</v>
      </c>
      <c r="E15" s="1"/>
      <c r="F15" s="1"/>
      <c r="G15" s="1"/>
      <c r="H15" s="8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 t="s">
        <v>465</v>
      </c>
      <c r="T15" s="64">
        <v>6</v>
      </c>
      <c r="U15" s="65"/>
      <c r="V15" s="65"/>
      <c r="W15" s="65"/>
      <c r="X15" s="64"/>
    </row>
    <row r="16" spans="2:24" ht="15.75" thickBot="1" x14ac:dyDescent="0.3">
      <c r="B16" s="7"/>
      <c r="C16" s="1"/>
      <c r="D16" s="33"/>
      <c r="E16" s="1"/>
      <c r="F16" s="1"/>
      <c r="G16" s="1"/>
      <c r="H16" s="8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 t="s">
        <v>467</v>
      </c>
      <c r="T16" s="64">
        <v>7</v>
      </c>
      <c r="U16" s="64"/>
      <c r="V16" s="64"/>
      <c r="W16" s="64"/>
      <c r="X16" s="64"/>
    </row>
    <row r="17" spans="2:24" x14ac:dyDescent="0.25">
      <c r="B17" s="7"/>
      <c r="C17" s="1" t="s">
        <v>485</v>
      </c>
      <c r="D17" s="33"/>
      <c r="E17" s="13">
        <v>60000</v>
      </c>
      <c r="F17" s="11"/>
      <c r="G17" s="1"/>
      <c r="H17" s="8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</row>
    <row r="18" spans="2:24" ht="15.75" thickBot="1" x14ac:dyDescent="0.3">
      <c r="B18" s="7"/>
      <c r="C18" s="1"/>
      <c r="D18" s="33"/>
      <c r="E18" s="48"/>
      <c r="F18" s="1"/>
      <c r="G18" s="1"/>
      <c r="H18" s="8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</row>
    <row r="19" spans="2:24" x14ac:dyDescent="0.25">
      <c r="B19" s="7"/>
      <c r="C19" s="1" t="s">
        <v>479</v>
      </c>
      <c r="D19" s="33" t="b">
        <v>0</v>
      </c>
      <c r="E19" s="3"/>
      <c r="F19" s="11"/>
      <c r="G19" s="1"/>
      <c r="H19" s="8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</row>
    <row r="20" spans="2:24" x14ac:dyDescent="0.25">
      <c r="B20" s="7"/>
      <c r="C20" s="1" t="s">
        <v>488</v>
      </c>
      <c r="D20" s="33"/>
      <c r="E20" s="14">
        <v>700</v>
      </c>
      <c r="F20" s="11"/>
      <c r="G20" s="1"/>
      <c r="H20" s="8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</row>
    <row r="21" spans="2:24" x14ac:dyDescent="0.25">
      <c r="B21" s="7"/>
      <c r="C21" s="1" t="s">
        <v>493</v>
      </c>
      <c r="D21" s="33"/>
      <c r="E21" s="15"/>
      <c r="F21" s="11"/>
      <c r="G21" s="1"/>
      <c r="H21" s="8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</row>
    <row r="22" spans="2:24" x14ac:dyDescent="0.25">
      <c r="B22" s="7"/>
      <c r="C22" s="1"/>
      <c r="D22" s="33"/>
      <c r="E22" s="49"/>
      <c r="F22" s="49"/>
      <c r="G22" s="49"/>
      <c r="H22" s="8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</row>
    <row r="23" spans="2:24" x14ac:dyDescent="0.25">
      <c r="B23" s="7"/>
      <c r="C23" s="43" t="s">
        <v>514</v>
      </c>
      <c r="D23" s="44"/>
      <c r="E23" s="45"/>
      <c r="F23" s="45"/>
      <c r="G23" s="45"/>
      <c r="H23" s="46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</row>
    <row r="24" spans="2:24" ht="15.75" thickBot="1" x14ac:dyDescent="0.3">
      <c r="B24" s="7"/>
      <c r="C24" s="1"/>
      <c r="D24" s="33"/>
      <c r="E24" s="48"/>
      <c r="F24" s="1"/>
      <c r="G24" s="1"/>
      <c r="H24" s="8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</row>
    <row r="25" spans="2:24" ht="15.75" thickBot="1" x14ac:dyDescent="0.3">
      <c r="B25" s="7"/>
      <c r="C25" s="1" t="s">
        <v>438</v>
      </c>
      <c r="D25" s="33"/>
      <c r="E25" s="13" t="s">
        <v>134</v>
      </c>
      <c r="F25" s="11"/>
      <c r="G25" s="1"/>
      <c r="H25" s="50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</row>
    <row r="26" spans="2:24" x14ac:dyDescent="0.25">
      <c r="B26" s="7"/>
      <c r="C26" s="1" t="s">
        <v>494</v>
      </c>
      <c r="D26" s="33"/>
      <c r="E26" s="12" t="s">
        <v>446</v>
      </c>
      <c r="F26" s="11"/>
      <c r="G26" s="1"/>
      <c r="H26" s="8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</row>
    <row r="27" spans="2:24" x14ac:dyDescent="0.25">
      <c r="B27" s="7"/>
      <c r="C27" s="1"/>
      <c r="D27" s="33"/>
      <c r="E27" s="1"/>
      <c r="F27" s="1"/>
      <c r="G27" s="1"/>
      <c r="H27" s="8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</row>
    <row r="28" spans="2:24" x14ac:dyDescent="0.25">
      <c r="B28" s="7"/>
      <c r="C28" s="1" t="s">
        <v>439</v>
      </c>
      <c r="D28" s="33"/>
      <c r="E28" s="51" t="str">
        <f>VLOOKUP(E25,'Pachtprijsgebieden Los Land'!A2:E439,2)</f>
        <v>Centraal veehouderijgebied</v>
      </c>
      <c r="F28" s="51"/>
      <c r="G28" s="1"/>
      <c r="H28" s="8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</row>
    <row r="29" spans="2:24" x14ac:dyDescent="0.25">
      <c r="B29" s="7"/>
      <c r="C29" s="1"/>
      <c r="D29" s="33"/>
      <c r="E29" s="1"/>
      <c r="F29" s="1"/>
      <c r="G29" s="9"/>
      <c r="H29" s="8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</row>
    <row r="30" spans="2:24" x14ac:dyDescent="0.25">
      <c r="B30" s="7"/>
      <c r="C30" s="1" t="s">
        <v>478</v>
      </c>
      <c r="D30" s="33"/>
      <c r="E30" s="52">
        <f>IF(D15=1,0.039,0.014)</f>
        <v>1.4E-2</v>
      </c>
      <c r="F30" s="9"/>
      <c r="G30" s="1"/>
      <c r="H30" s="8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</row>
    <row r="31" spans="2:24" x14ac:dyDescent="0.25">
      <c r="B31" s="7"/>
      <c r="C31" s="1"/>
      <c r="D31" s="33"/>
      <c r="E31" s="1"/>
      <c r="F31" s="1"/>
      <c r="G31" s="9"/>
      <c r="H31" s="8"/>
      <c r="I31" s="67">
        <f>IF(D15=1,1,0)</f>
        <v>0</v>
      </c>
      <c r="J31" s="67" t="s">
        <v>499</v>
      </c>
      <c r="K31" s="67">
        <f>IF(D15=1,1,0)</f>
        <v>0</v>
      </c>
      <c r="L31" s="67" t="s">
        <v>499</v>
      </c>
      <c r="M31" s="67">
        <f>IF(D15=2,1,0)</f>
        <v>1</v>
      </c>
      <c r="N31" s="67" t="s">
        <v>500</v>
      </c>
      <c r="O31" s="67">
        <f>IF(D15=2,1,0)</f>
        <v>1</v>
      </c>
      <c r="P31" s="67" t="s">
        <v>500</v>
      </c>
      <c r="Q31" s="65"/>
      <c r="R31" s="64"/>
      <c r="S31" s="64"/>
      <c r="T31" s="64"/>
      <c r="U31" s="64"/>
      <c r="V31" s="64"/>
      <c r="W31" s="64"/>
      <c r="X31" s="64"/>
    </row>
    <row r="32" spans="2:24" x14ac:dyDescent="0.25">
      <c r="B32" s="7"/>
      <c r="C32" s="1" t="s">
        <v>477</v>
      </c>
      <c r="D32" s="33"/>
      <c r="E32" s="52">
        <v>1.46E-2</v>
      </c>
      <c r="F32" s="9"/>
      <c r="G32" s="1"/>
      <c r="H32" s="8"/>
      <c r="I32" s="67">
        <f>IF(E34&lt;0,1,0)</f>
        <v>0</v>
      </c>
      <c r="J32" s="67" t="s">
        <v>502</v>
      </c>
      <c r="K32" s="67">
        <f>IF(E34&gt;0,1,0)</f>
        <v>1</v>
      </c>
      <c r="L32" s="67" t="s">
        <v>501</v>
      </c>
      <c r="M32" s="67">
        <f>IF(E34&lt;0,1,0)</f>
        <v>0</v>
      </c>
      <c r="N32" s="67" t="s">
        <v>502</v>
      </c>
      <c r="O32" s="67">
        <f>IF(E34&gt;0,1,0)</f>
        <v>1</v>
      </c>
      <c r="P32" s="67" t="s">
        <v>501</v>
      </c>
      <c r="Q32" s="67"/>
      <c r="R32" s="64"/>
      <c r="S32" s="64"/>
      <c r="T32" s="64"/>
      <c r="U32" s="64"/>
      <c r="V32" s="64"/>
      <c r="W32" s="64"/>
      <c r="X32" s="64"/>
    </row>
    <row r="33" spans="2:24" x14ac:dyDescent="0.25">
      <c r="B33" s="7"/>
      <c r="C33" s="1"/>
      <c r="D33" s="33"/>
      <c r="E33" s="1"/>
      <c r="F33" s="1"/>
      <c r="G33" s="9"/>
      <c r="H33" s="53"/>
      <c r="I33" s="68">
        <f>E19*(1+E34)</f>
        <v>0</v>
      </c>
      <c r="J33" s="68" t="s">
        <v>482</v>
      </c>
      <c r="K33" s="68">
        <f>E19*(1+E34)</f>
        <v>0</v>
      </c>
      <c r="L33" s="68" t="s">
        <v>482</v>
      </c>
      <c r="M33" s="68">
        <f>E36</f>
        <v>545</v>
      </c>
      <c r="N33" s="68" t="s">
        <v>503</v>
      </c>
      <c r="O33" s="68">
        <f>E36</f>
        <v>545</v>
      </c>
      <c r="P33" s="68" t="s">
        <v>503</v>
      </c>
      <c r="Q33" s="67"/>
      <c r="R33" s="64"/>
      <c r="S33" s="64"/>
      <c r="T33" s="64"/>
      <c r="U33" s="64"/>
      <c r="V33" s="64"/>
      <c r="W33" s="64"/>
      <c r="X33" s="64"/>
    </row>
    <row r="34" spans="2:24" x14ac:dyDescent="0.25">
      <c r="B34" s="7"/>
      <c r="C34" s="1" t="str">
        <f>IF(D19=TRUE,"Veranderpercentage (tuinland)","Veranderpercentage (los land)")</f>
        <v>Veranderpercentage (los land)</v>
      </c>
      <c r="D34" s="33"/>
      <c r="E34" s="54">
        <f>IF(D19=FALSE,VLOOKUP(E25,'Pachtprijsgebieden Los Land'!A2:E439,5),IF(E26="Westelijk Holland",0.31,-0.025))</f>
        <v>0.17</v>
      </c>
      <c r="F34" s="54"/>
      <c r="G34" s="1"/>
      <c r="H34" s="8"/>
      <c r="I34" s="69">
        <v>0.9</v>
      </c>
      <c r="J34" s="69" t="s">
        <v>504</v>
      </c>
      <c r="K34" s="69">
        <v>1.1000000000000001</v>
      </c>
      <c r="L34" s="69" t="s">
        <v>505</v>
      </c>
      <c r="M34" s="69"/>
      <c r="N34" s="69"/>
      <c r="O34" s="69"/>
      <c r="P34" s="69"/>
      <c r="Q34" s="69"/>
      <c r="R34" s="64"/>
      <c r="S34" s="64"/>
      <c r="T34" s="64"/>
      <c r="U34" s="64"/>
      <c r="V34" s="64"/>
      <c r="W34" s="64"/>
      <c r="X34" s="64"/>
    </row>
    <row r="35" spans="2:24" x14ac:dyDescent="0.25">
      <c r="B35" s="7"/>
      <c r="C35" s="1"/>
      <c r="D35" s="33"/>
      <c r="E35" s="1"/>
      <c r="F35" s="1"/>
      <c r="G35" s="1"/>
      <c r="H35" s="8"/>
      <c r="I35" s="68">
        <f>E36*I34</f>
        <v>490.5</v>
      </c>
      <c r="J35" s="68" t="s">
        <v>484</v>
      </c>
      <c r="K35" s="68">
        <f>K34*E36</f>
        <v>599.5</v>
      </c>
      <c r="L35" s="68" t="s">
        <v>484</v>
      </c>
      <c r="M35" s="68"/>
      <c r="N35" s="68"/>
      <c r="O35" s="68"/>
      <c r="P35" s="68"/>
      <c r="Q35" s="67"/>
      <c r="R35" s="64"/>
      <c r="S35" s="64"/>
      <c r="T35" s="64"/>
      <c r="U35" s="64"/>
      <c r="V35" s="64"/>
      <c r="W35" s="64"/>
      <c r="X35" s="64"/>
    </row>
    <row r="36" spans="2:24" x14ac:dyDescent="0.25">
      <c r="B36" s="7"/>
      <c r="C36" s="1" t="s">
        <v>483</v>
      </c>
      <c r="D36" s="33"/>
      <c r="E36" s="55">
        <f>IF(D19=FALSE,VLOOKUP(E25,'Pachtprijsgebieden Los Land'!A2:E439,4),IF(E26="Westelijk Holland",2380,811))</f>
        <v>545</v>
      </c>
      <c r="F36" s="55"/>
      <c r="G36" s="56"/>
      <c r="H36" s="8"/>
      <c r="I36" s="68">
        <f>IF(I33&lt;I35,I35,I33)</f>
        <v>490.5</v>
      </c>
      <c r="J36" s="68"/>
      <c r="K36" s="68">
        <f>IF(K33&gt;K35,K35,K33)</f>
        <v>0</v>
      </c>
      <c r="L36" s="68"/>
      <c r="M36" s="68"/>
      <c r="N36" s="68"/>
      <c r="O36" s="68"/>
      <c r="P36" s="68"/>
      <c r="Q36" s="65"/>
      <c r="R36" s="64"/>
      <c r="S36" s="64"/>
      <c r="T36" s="64"/>
      <c r="U36" s="64"/>
      <c r="V36" s="64"/>
      <c r="W36" s="64"/>
      <c r="X36" s="64"/>
    </row>
    <row r="37" spans="2:24" x14ac:dyDescent="0.25">
      <c r="B37" s="7"/>
      <c r="C37" s="1"/>
      <c r="D37" s="33"/>
      <c r="E37" s="1"/>
      <c r="F37" s="1"/>
      <c r="G37" s="1"/>
      <c r="H37" s="8"/>
      <c r="I37" s="68">
        <f>IF(E19&lt;I36,E19,I36)*I32*I31</f>
        <v>0</v>
      </c>
      <c r="J37" s="68"/>
      <c r="K37" s="68">
        <f>IF(E19&gt;K36,E19,K36)*K32*K31</f>
        <v>0</v>
      </c>
      <c r="L37" s="68"/>
      <c r="M37" s="68"/>
      <c r="N37" s="68"/>
      <c r="O37" s="68"/>
      <c r="P37" s="68"/>
      <c r="Q37" s="64"/>
      <c r="R37" s="64"/>
      <c r="S37" s="64"/>
      <c r="T37" s="64"/>
      <c r="U37" s="64"/>
      <c r="V37" s="64"/>
      <c r="W37" s="64"/>
      <c r="X37" s="64"/>
    </row>
    <row r="38" spans="2:24" x14ac:dyDescent="0.25">
      <c r="B38" s="7"/>
      <c r="C38" s="43" t="s">
        <v>480</v>
      </c>
      <c r="D38" s="44"/>
      <c r="E38" s="45"/>
      <c r="F38" s="45"/>
      <c r="G38" s="45"/>
      <c r="H38" s="46"/>
      <c r="I38" s="68">
        <f>2%*$E$17</f>
        <v>1200</v>
      </c>
      <c r="J38" s="67" t="s">
        <v>486</v>
      </c>
      <c r="K38" s="68">
        <f>2%*$E$17</f>
        <v>1200</v>
      </c>
      <c r="L38" s="67" t="s">
        <v>486</v>
      </c>
      <c r="M38" s="68">
        <f>2%*$E$17*M32*M31</f>
        <v>0</v>
      </c>
      <c r="N38" s="67" t="s">
        <v>486</v>
      </c>
      <c r="O38" s="68">
        <f>2%*$E$17*O31*O32</f>
        <v>1200</v>
      </c>
      <c r="P38" s="67" t="s">
        <v>486</v>
      </c>
      <c r="Q38" s="64"/>
      <c r="R38" s="64"/>
      <c r="S38" s="64"/>
      <c r="T38" s="64"/>
      <c r="U38" s="64"/>
      <c r="V38" s="64"/>
      <c r="W38" s="64"/>
      <c r="X38" s="64"/>
    </row>
    <row r="39" spans="2:24" x14ac:dyDescent="0.25">
      <c r="B39" s="7"/>
      <c r="C39" s="1"/>
      <c r="D39" s="57"/>
      <c r="E39" s="1"/>
      <c r="F39" s="1"/>
      <c r="G39" s="55"/>
      <c r="H39" s="8"/>
      <c r="I39" s="68" t="s">
        <v>502</v>
      </c>
      <c r="J39" s="68"/>
      <c r="K39" s="68">
        <f>IF(K37&gt;K38,K38,K37)</f>
        <v>0</v>
      </c>
      <c r="L39" s="68"/>
      <c r="M39" s="68">
        <f>IF(M33&gt;M38,M38,M33)</f>
        <v>0</v>
      </c>
      <c r="N39" s="68"/>
      <c r="O39" s="68">
        <f>IF(O33&gt;O38,O38,O33)</f>
        <v>545</v>
      </c>
      <c r="P39" s="68"/>
      <c r="Q39" s="64"/>
      <c r="R39" s="64"/>
      <c r="S39" s="64"/>
      <c r="T39" s="64"/>
      <c r="U39" s="64"/>
      <c r="V39" s="64"/>
      <c r="W39" s="64"/>
      <c r="X39" s="64"/>
    </row>
    <row r="40" spans="2:24" x14ac:dyDescent="0.25">
      <c r="B40" s="7"/>
      <c r="C40" s="1" t="s">
        <v>489</v>
      </c>
      <c r="D40" s="33"/>
      <c r="E40" s="55">
        <f>IF(D11=1,(SUM(I39,K39,M39,O39)),IF(D13=1,(SUM(I39,K39,M39,O39)),IF(D13=2,"onderzoeken",IF(D13=3,"onderzoeken",IF(D13=4,"volgens contract",IF(D13=5,(SUM(I39,K39,M39,O39)),IF(D13=6,"volgens contract",IF(D13=7,"volgens contract",""))))))))</f>
        <v>545</v>
      </c>
      <c r="F40" s="55"/>
      <c r="G40" s="55" t="str">
        <f>IF(D15=1,"*","")</f>
        <v/>
      </c>
      <c r="H40" s="8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</row>
    <row r="41" spans="2:24" x14ac:dyDescent="0.25">
      <c r="B41" s="7"/>
      <c r="C41" s="1" t="str">
        <f>IF($D$11=1,"Nieuwe pachtprijs agrarische bedrijfswoning","")</f>
        <v/>
      </c>
      <c r="D41" s="33"/>
      <c r="E41" s="55" t="str">
        <f>IF(D11=1,E20*(1+E30),"")</f>
        <v/>
      </c>
      <c r="F41" s="55"/>
      <c r="G41" s="55"/>
      <c r="H41" s="8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</row>
    <row r="42" spans="2:24" x14ac:dyDescent="0.25">
      <c r="B42" s="7"/>
      <c r="C42" s="1" t="str">
        <f>IF($D$11=2,"","Nieuwe pachtprijs agrarische bedrijfsgebouwen")</f>
        <v/>
      </c>
      <c r="D42" s="33"/>
      <c r="E42" s="55" t="str">
        <f>IF(D11=1,E21*(1+E32),"")</f>
        <v/>
      </c>
      <c r="F42" s="55"/>
      <c r="G42" s="1"/>
      <c r="H42" s="58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</row>
    <row r="43" spans="2:24" x14ac:dyDescent="0.25">
      <c r="B43" s="7"/>
      <c r="C43" s="1"/>
      <c r="D43" s="33"/>
      <c r="E43" s="1"/>
      <c r="F43" s="1"/>
      <c r="G43" s="1"/>
      <c r="H43" s="8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</row>
    <row r="44" spans="2:24" x14ac:dyDescent="0.25">
      <c r="B44" s="7"/>
      <c r="C44" s="1" t="s">
        <v>509</v>
      </c>
      <c r="D44" s="59"/>
      <c r="E44" s="47"/>
      <c r="F44" s="47"/>
      <c r="G44" s="1"/>
      <c r="H44" s="8"/>
    </row>
    <row r="45" spans="2:24" x14ac:dyDescent="0.25">
      <c r="B45" s="7"/>
      <c r="C45" s="1" t="s">
        <v>508</v>
      </c>
      <c r="D45" s="33"/>
      <c r="E45" s="1"/>
      <c r="F45" s="1"/>
      <c r="G45" s="1"/>
      <c r="H45" s="8"/>
    </row>
    <row r="46" spans="2:24" x14ac:dyDescent="0.25">
      <c r="B46" s="7"/>
      <c r="C46" s="1"/>
      <c r="D46" s="33"/>
      <c r="E46" s="1"/>
      <c r="F46" s="1"/>
      <c r="G46" s="1"/>
      <c r="H46" s="8"/>
    </row>
    <row r="47" spans="2:24" x14ac:dyDescent="0.25">
      <c r="B47" s="7"/>
      <c r="C47" s="1" t="s">
        <v>481</v>
      </c>
      <c r="E47" s="1"/>
      <c r="F47" s="1"/>
      <c r="G47" s="1"/>
      <c r="H47" s="8"/>
    </row>
    <row r="48" spans="2:24" x14ac:dyDescent="0.25">
      <c r="B48" s="7"/>
      <c r="C48" s="1" t="s">
        <v>506</v>
      </c>
      <c r="E48" s="1"/>
      <c r="F48" s="1"/>
      <c r="G48" s="1"/>
      <c r="H48" s="8"/>
    </row>
    <row r="49" spans="2:8" x14ac:dyDescent="0.25">
      <c r="B49" s="7"/>
      <c r="C49" s="1" t="s">
        <v>507</v>
      </c>
      <c r="E49" s="1"/>
      <c r="F49" s="1"/>
      <c r="G49" s="1"/>
      <c r="H49" s="8"/>
    </row>
    <row r="50" spans="2:8" x14ac:dyDescent="0.25">
      <c r="B50" s="7"/>
      <c r="C50" s="41"/>
      <c r="D50" s="42"/>
      <c r="E50" s="41"/>
      <c r="F50" s="41"/>
      <c r="G50" s="41"/>
      <c r="H50" s="8"/>
    </row>
    <row r="51" spans="2:8" x14ac:dyDescent="0.25">
      <c r="B51" s="7"/>
      <c r="C51" s="60" t="s">
        <v>510</v>
      </c>
      <c r="D51" s="42"/>
      <c r="E51" s="41"/>
      <c r="F51" s="41"/>
      <c r="G51" s="41"/>
      <c r="H51" s="8"/>
    </row>
    <row r="52" spans="2:8" ht="15.75" thickBot="1" x14ac:dyDescent="0.3">
      <c r="B52" s="61"/>
      <c r="C52" s="10"/>
      <c r="D52" s="62"/>
      <c r="E52" s="10"/>
      <c r="F52" s="10"/>
      <c r="G52" s="10"/>
      <c r="H52" s="63"/>
    </row>
  </sheetData>
  <sheetProtection algorithmName="SHA-512" hashValue="EQdWE9qDij08vKLBcDatK+lO42phlTjhu0TK28Kjmt713vNd/PqBtS8xgShurNQ5/8LeWQnHvi5WYr2aS7ZllA==" saltValue="Lihj9OfNk30GpfWZHoy9Fg==" spinCount="100000" sheet="1" selectLockedCells="1"/>
  <conditionalFormatting sqref="C20:E21">
    <cfRule type="expression" dxfId="11" priority="18">
      <formula>$D$11=2</formula>
    </cfRule>
  </conditionalFormatting>
  <conditionalFormatting sqref="D40 G41">
    <cfRule type="expression" dxfId="10" priority="17">
      <formula>$D$11=2</formula>
    </cfRule>
  </conditionalFormatting>
  <conditionalFormatting sqref="C47:C48">
    <cfRule type="expression" dxfId="9" priority="16">
      <formula>$D$15=2</formula>
    </cfRule>
  </conditionalFormatting>
  <conditionalFormatting sqref="C25:E25">
    <cfRule type="expression" dxfId="8" priority="4">
      <formula>$D$19=TRUE</formula>
    </cfRule>
  </conditionalFormatting>
  <conditionalFormatting sqref="C26:E26">
    <cfRule type="expression" dxfId="7" priority="3">
      <formula>$D$19=FALSE</formula>
    </cfRule>
  </conditionalFormatting>
  <conditionalFormatting sqref="C28:F28">
    <cfRule type="expression" dxfId="6" priority="2">
      <formula>$D$19=TRUE</formula>
    </cfRule>
  </conditionalFormatting>
  <conditionalFormatting sqref="C49">
    <cfRule type="expression" dxfId="5" priority="1">
      <formula>$D$15=2</formula>
    </cfRule>
  </conditionalFormatting>
  <hyperlinks>
    <hyperlink ref="C51" r:id="rId1" xr:uid="{00000000-0004-0000-0000-000000000000}"/>
  </hyperlinks>
  <pageMargins left="0.7" right="0.7" top="0.75" bottom="0.75" header="0.3" footer="0.3"/>
  <pageSetup paperSize="9" scale="72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5" name="Drop Down 6">
              <controlPr defaultSize="0" autoLin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5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Drop Down 8">
              <controlPr defaultSize="0" autoLine="0" autoPict="0">
                <anchor moveWithCells="1">
                  <from>
                    <xdr:col>3</xdr:col>
                    <xdr:colOff>695325</xdr:colOff>
                    <xdr:row>12</xdr:row>
                    <xdr:rowOff>9525</xdr:rowOff>
                  </from>
                  <to>
                    <xdr:col>5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Drop Down 10">
              <controlPr defaultSize="0" autoLine="0" autoPict="0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5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8" name="Check Box 15">
              <controlPr defaultSize="0" autoFill="0" autoLine="0" autoPict="0">
                <anchor moveWithCells="1">
                  <from>
                    <xdr:col>2</xdr:col>
                    <xdr:colOff>2447925</xdr:colOff>
                    <xdr:row>18</xdr:row>
                    <xdr:rowOff>0</xdr:rowOff>
                  </from>
                  <to>
                    <xdr:col>2</xdr:col>
                    <xdr:colOff>3057525</xdr:colOff>
                    <xdr:row>19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'Pachtprijsgebieden Los Land'!$A$2:$A$439</xm:f>
          </x14:formula1>
          <xm:sqref>E25:F25</xm:sqref>
        </x14:dataValidation>
        <x14:dataValidation type="list" allowBlank="1" showInputMessage="1" showErrorMessage="1" xr:uid="{00000000-0002-0000-0000-000001000000}">
          <x14:formula1>
            <xm:f>'Pachtprijsgebieden Tuinland'!$A$2:$A$3</xm:f>
          </x14:formula1>
          <xm:sqref>E26:F26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E439"/>
  <sheetViews>
    <sheetView workbookViewId="0">
      <selection activeCell="D11" sqref="D11"/>
    </sheetView>
  </sheetViews>
  <sheetFormatPr defaultRowHeight="15" x14ac:dyDescent="0.25"/>
  <cols>
    <col min="1" max="1" width="32.5703125" style="17" bestFit="1" customWidth="1"/>
    <col min="2" max="2" width="30.140625" style="17" bestFit="1" customWidth="1"/>
    <col min="3" max="3" width="5.85546875" style="17" bestFit="1" customWidth="1"/>
    <col min="4" max="4" width="14.140625" style="22" bestFit="1" customWidth="1"/>
    <col min="5" max="5" width="15.140625" style="23" bestFit="1" customWidth="1"/>
    <col min="6" max="6" width="9.140625" style="17"/>
    <col min="7" max="7" width="9.5703125" style="17" bestFit="1" customWidth="1"/>
    <col min="8" max="16384" width="9.140625" style="17"/>
  </cols>
  <sheetData>
    <row r="1" spans="1:5" s="19" customFormat="1" x14ac:dyDescent="0.25">
      <c r="A1" s="19" t="s">
        <v>438</v>
      </c>
      <c r="B1" s="19" t="s">
        <v>439</v>
      </c>
      <c r="C1" s="19" t="s">
        <v>496</v>
      </c>
      <c r="D1" s="20" t="s">
        <v>497</v>
      </c>
      <c r="E1" s="21" t="s">
        <v>495</v>
      </c>
    </row>
    <row r="2" spans="1:5" x14ac:dyDescent="0.25">
      <c r="A2" s="17" t="s">
        <v>181</v>
      </c>
      <c r="B2" s="17" t="s">
        <v>446</v>
      </c>
      <c r="C2" s="17">
        <v>7</v>
      </c>
      <c r="D2" s="22">
        <v>501</v>
      </c>
      <c r="E2" s="23">
        <v>-0.09</v>
      </c>
    </row>
    <row r="3" spans="1:5" x14ac:dyDescent="0.25">
      <c r="A3" s="17" t="s">
        <v>285</v>
      </c>
      <c r="B3" s="17" t="s">
        <v>449</v>
      </c>
      <c r="C3" s="17">
        <v>10</v>
      </c>
      <c r="D3" s="22">
        <v>731</v>
      </c>
      <c r="E3" s="23">
        <v>0.16</v>
      </c>
    </row>
    <row r="4" spans="1:5" x14ac:dyDescent="0.25">
      <c r="A4" s="17" t="s">
        <v>11</v>
      </c>
      <c r="B4" s="17" t="s">
        <v>441</v>
      </c>
      <c r="C4" s="17">
        <v>2</v>
      </c>
      <c r="D4" s="22">
        <v>581</v>
      </c>
      <c r="E4" s="23">
        <v>-0.09</v>
      </c>
    </row>
    <row r="5" spans="1:5" x14ac:dyDescent="0.25">
      <c r="A5" s="17" t="s">
        <v>279</v>
      </c>
      <c r="B5" s="17" t="s">
        <v>449</v>
      </c>
      <c r="C5" s="17">
        <v>10</v>
      </c>
      <c r="D5" s="22">
        <v>731</v>
      </c>
      <c r="E5" s="23">
        <v>0.16</v>
      </c>
    </row>
    <row r="6" spans="1:5" x14ac:dyDescent="0.25">
      <c r="A6" s="17" t="s">
        <v>144</v>
      </c>
      <c r="B6" s="17" t="s">
        <v>446</v>
      </c>
      <c r="C6" s="17">
        <v>7</v>
      </c>
      <c r="D6" s="22">
        <v>501</v>
      </c>
      <c r="E6" s="23">
        <v>-0.09</v>
      </c>
    </row>
    <row r="7" spans="1:5" x14ac:dyDescent="0.25">
      <c r="A7" s="17" t="s">
        <v>72</v>
      </c>
      <c r="B7" s="17" t="s">
        <v>443</v>
      </c>
      <c r="C7" s="17">
        <v>4</v>
      </c>
      <c r="D7" s="22">
        <v>688</v>
      </c>
      <c r="E7" s="23">
        <v>0.13</v>
      </c>
    </row>
    <row r="8" spans="1:5" x14ac:dyDescent="0.25">
      <c r="A8" s="17" t="s">
        <v>228</v>
      </c>
      <c r="B8" s="17" t="s">
        <v>448</v>
      </c>
      <c r="C8" s="17">
        <v>9</v>
      </c>
      <c r="D8" s="22">
        <v>796</v>
      </c>
      <c r="E8" s="23">
        <v>0.13</v>
      </c>
    </row>
    <row r="9" spans="1:5" x14ac:dyDescent="0.25">
      <c r="A9" s="17" t="s">
        <v>30</v>
      </c>
      <c r="B9" s="17" t="s">
        <v>442</v>
      </c>
      <c r="C9" s="17">
        <v>3</v>
      </c>
      <c r="D9" s="22">
        <v>646</v>
      </c>
      <c r="E9" s="23">
        <v>0.1</v>
      </c>
    </row>
    <row r="10" spans="1:5" x14ac:dyDescent="0.25">
      <c r="A10" s="17" t="s">
        <v>229</v>
      </c>
      <c r="B10" s="17" t="s">
        <v>448</v>
      </c>
      <c r="C10" s="17">
        <v>9</v>
      </c>
      <c r="D10" s="22">
        <v>796</v>
      </c>
      <c r="E10" s="23">
        <v>0.13</v>
      </c>
    </row>
    <row r="11" spans="1:5" x14ac:dyDescent="0.25">
      <c r="A11" s="17" t="s">
        <v>176</v>
      </c>
      <c r="B11" s="17" t="s">
        <v>446</v>
      </c>
      <c r="C11" s="17">
        <v>7</v>
      </c>
      <c r="D11" s="22">
        <v>501</v>
      </c>
      <c r="E11" s="23">
        <v>-0.09</v>
      </c>
    </row>
    <row r="12" spans="1:5" x14ac:dyDescent="0.25">
      <c r="A12" s="17" t="s">
        <v>145</v>
      </c>
      <c r="B12" s="17" t="s">
        <v>446</v>
      </c>
      <c r="C12" s="17">
        <v>7</v>
      </c>
      <c r="D12" s="22">
        <v>501</v>
      </c>
      <c r="E12" s="23">
        <v>-0.09</v>
      </c>
    </row>
    <row r="13" spans="1:5" x14ac:dyDescent="0.25">
      <c r="A13" s="17" t="s">
        <v>73</v>
      </c>
      <c r="B13" s="17" t="s">
        <v>443</v>
      </c>
      <c r="C13" s="17">
        <v>4</v>
      </c>
      <c r="D13" s="22">
        <v>688</v>
      </c>
      <c r="E13" s="23">
        <v>0.13</v>
      </c>
    </row>
    <row r="14" spans="1:5" x14ac:dyDescent="0.25">
      <c r="A14" s="17" t="s">
        <v>138</v>
      </c>
      <c r="B14" s="17" t="s">
        <v>445</v>
      </c>
      <c r="C14" s="17">
        <v>6</v>
      </c>
      <c r="D14" s="22">
        <v>1013</v>
      </c>
      <c r="E14" s="23">
        <v>-0.1</v>
      </c>
    </row>
    <row r="15" spans="1:5" x14ac:dyDescent="0.25">
      <c r="A15" s="17" t="s">
        <v>230</v>
      </c>
      <c r="B15" s="17" t="s">
        <v>448</v>
      </c>
      <c r="C15" s="17">
        <v>9</v>
      </c>
      <c r="D15" s="22">
        <v>796</v>
      </c>
      <c r="E15" s="23">
        <v>0.13</v>
      </c>
    </row>
    <row r="16" spans="1:5" x14ac:dyDescent="0.25">
      <c r="A16" s="17" t="s">
        <v>346</v>
      </c>
      <c r="B16" s="17" t="s">
        <v>452</v>
      </c>
      <c r="C16" s="17">
        <v>13</v>
      </c>
      <c r="D16" s="22">
        <v>580</v>
      </c>
      <c r="E16" s="23">
        <v>0.05</v>
      </c>
    </row>
    <row r="17" spans="1:5" x14ac:dyDescent="0.25">
      <c r="A17" s="17" t="s">
        <v>31</v>
      </c>
      <c r="B17" s="17" t="s">
        <v>442</v>
      </c>
      <c r="C17" s="17">
        <v>3</v>
      </c>
      <c r="D17" s="22">
        <v>646</v>
      </c>
      <c r="E17" s="23">
        <v>0.1</v>
      </c>
    </row>
    <row r="18" spans="1:5" x14ac:dyDescent="0.25">
      <c r="A18" s="17" t="s">
        <v>231</v>
      </c>
      <c r="B18" s="17" t="s">
        <v>448</v>
      </c>
      <c r="C18" s="17">
        <v>9</v>
      </c>
      <c r="D18" s="22">
        <v>796</v>
      </c>
      <c r="E18" s="23">
        <v>0.13</v>
      </c>
    </row>
    <row r="19" spans="1:5" x14ac:dyDescent="0.25">
      <c r="A19" s="17" t="s">
        <v>146</v>
      </c>
      <c r="B19" s="17" t="s">
        <v>446</v>
      </c>
      <c r="C19" s="17">
        <v>7</v>
      </c>
      <c r="D19" s="22">
        <v>501</v>
      </c>
      <c r="E19" s="23">
        <v>-0.09</v>
      </c>
    </row>
    <row r="20" spans="1:5" x14ac:dyDescent="0.25">
      <c r="A20" s="17" t="s">
        <v>214</v>
      </c>
      <c r="B20" s="17" t="s">
        <v>447</v>
      </c>
      <c r="C20" s="17">
        <v>8</v>
      </c>
      <c r="D20" s="22">
        <v>324</v>
      </c>
      <c r="E20" s="23">
        <v>0.09</v>
      </c>
    </row>
    <row r="21" spans="1:5" x14ac:dyDescent="0.25">
      <c r="A21" s="17" t="s">
        <v>147</v>
      </c>
      <c r="B21" s="17" t="s">
        <v>446</v>
      </c>
      <c r="C21" s="17">
        <v>7</v>
      </c>
      <c r="D21" s="22">
        <v>501</v>
      </c>
      <c r="E21" s="23">
        <v>-0.09</v>
      </c>
    </row>
    <row r="22" spans="1:5" x14ac:dyDescent="0.25">
      <c r="A22" s="17" t="s">
        <v>119</v>
      </c>
      <c r="B22" s="17" t="s">
        <v>444</v>
      </c>
      <c r="C22" s="17">
        <v>5</v>
      </c>
      <c r="D22" s="22">
        <v>545</v>
      </c>
      <c r="E22" s="23">
        <v>0.17</v>
      </c>
    </row>
    <row r="23" spans="1:5" x14ac:dyDescent="0.25">
      <c r="A23" s="17" t="s">
        <v>12</v>
      </c>
      <c r="B23" s="17" t="s">
        <v>441</v>
      </c>
      <c r="C23" s="17">
        <v>2</v>
      </c>
      <c r="D23" s="22">
        <v>581</v>
      </c>
      <c r="E23" s="23">
        <v>-0.09</v>
      </c>
    </row>
    <row r="24" spans="1:5" x14ac:dyDescent="0.25">
      <c r="A24" s="17" t="s">
        <v>398</v>
      </c>
      <c r="B24" s="17" t="s">
        <v>452</v>
      </c>
      <c r="C24" s="17">
        <v>13</v>
      </c>
      <c r="D24" s="22">
        <v>580</v>
      </c>
      <c r="E24" s="23">
        <v>0.05</v>
      </c>
    </row>
    <row r="25" spans="1:5" x14ac:dyDescent="0.25">
      <c r="A25" s="17" t="s">
        <v>280</v>
      </c>
      <c r="B25" s="17" t="s">
        <v>449</v>
      </c>
      <c r="C25" s="17">
        <v>10</v>
      </c>
      <c r="D25" s="22">
        <v>731</v>
      </c>
      <c r="E25" s="23">
        <v>0.16</v>
      </c>
    </row>
    <row r="26" spans="1:5" x14ac:dyDescent="0.25">
      <c r="A26" s="17" t="s">
        <v>13</v>
      </c>
      <c r="B26" s="17" t="s">
        <v>441</v>
      </c>
      <c r="C26" s="17">
        <v>2</v>
      </c>
      <c r="D26" s="22">
        <v>581</v>
      </c>
      <c r="E26" s="23">
        <v>-0.09</v>
      </c>
    </row>
    <row r="27" spans="1:5" x14ac:dyDescent="0.25">
      <c r="A27" s="17" t="s">
        <v>347</v>
      </c>
      <c r="B27" s="17" t="s">
        <v>452</v>
      </c>
      <c r="C27" s="17">
        <v>13</v>
      </c>
      <c r="D27" s="22">
        <v>580</v>
      </c>
      <c r="E27" s="23">
        <v>0.05</v>
      </c>
    </row>
    <row r="28" spans="1:5" x14ac:dyDescent="0.25">
      <c r="A28" s="17" t="s">
        <v>348</v>
      </c>
      <c r="B28" s="17" t="s">
        <v>452</v>
      </c>
      <c r="C28" s="17">
        <v>13</v>
      </c>
      <c r="D28" s="22">
        <v>580</v>
      </c>
      <c r="E28" s="23">
        <v>0.05</v>
      </c>
    </row>
    <row r="29" spans="1:5" x14ac:dyDescent="0.25">
      <c r="A29" s="17" t="s">
        <v>232</v>
      </c>
      <c r="B29" s="17" t="s">
        <v>448</v>
      </c>
      <c r="C29" s="17">
        <v>9</v>
      </c>
      <c r="D29" s="22">
        <v>796</v>
      </c>
      <c r="E29" s="23">
        <v>0.13</v>
      </c>
    </row>
    <row r="30" spans="1:5" x14ac:dyDescent="0.25">
      <c r="A30" s="17" t="s">
        <v>177</v>
      </c>
      <c r="B30" s="17" t="s">
        <v>446</v>
      </c>
      <c r="C30" s="17">
        <v>7</v>
      </c>
      <c r="D30" s="22">
        <v>501</v>
      </c>
      <c r="E30" s="23">
        <v>-0.09</v>
      </c>
    </row>
    <row r="31" spans="1:5" x14ac:dyDescent="0.25">
      <c r="A31" s="17" t="s">
        <v>120</v>
      </c>
      <c r="B31" s="17" t="s">
        <v>444</v>
      </c>
      <c r="C31" s="17">
        <v>5</v>
      </c>
      <c r="D31" s="22">
        <v>545</v>
      </c>
      <c r="E31" s="23">
        <v>0.17</v>
      </c>
    </row>
    <row r="32" spans="1:5" x14ac:dyDescent="0.25">
      <c r="A32" s="17" t="s">
        <v>32</v>
      </c>
      <c r="B32" s="17" t="s">
        <v>442</v>
      </c>
      <c r="C32" s="17">
        <v>3</v>
      </c>
      <c r="D32" s="22">
        <v>646</v>
      </c>
      <c r="E32" s="23">
        <v>0.1</v>
      </c>
    </row>
    <row r="33" spans="1:5" x14ac:dyDescent="0.25">
      <c r="A33" s="17" t="s">
        <v>419</v>
      </c>
      <c r="B33" s="17" t="s">
        <v>453</v>
      </c>
      <c r="C33" s="17">
        <v>14</v>
      </c>
      <c r="D33" s="22">
        <v>576</v>
      </c>
      <c r="E33" s="23">
        <v>-0.2</v>
      </c>
    </row>
    <row r="34" spans="1:5" x14ac:dyDescent="0.25">
      <c r="A34" s="17" t="s">
        <v>215</v>
      </c>
      <c r="B34" s="17" t="s">
        <v>447</v>
      </c>
      <c r="C34" s="17">
        <v>8</v>
      </c>
      <c r="D34" s="22">
        <v>324</v>
      </c>
      <c r="E34" s="23">
        <v>0.09</v>
      </c>
    </row>
    <row r="35" spans="1:5" x14ac:dyDescent="0.25">
      <c r="A35" s="17" t="s">
        <v>399</v>
      </c>
      <c r="B35" s="17" t="s">
        <v>452</v>
      </c>
      <c r="C35" s="17">
        <v>13</v>
      </c>
      <c r="D35" s="22">
        <v>580</v>
      </c>
      <c r="E35" s="23">
        <v>0.05</v>
      </c>
    </row>
    <row r="36" spans="1:5" x14ac:dyDescent="0.25">
      <c r="A36" s="17" t="s">
        <v>14</v>
      </c>
      <c r="B36" s="17" t="s">
        <v>441</v>
      </c>
      <c r="C36" s="17">
        <v>2</v>
      </c>
      <c r="D36" s="22">
        <v>581</v>
      </c>
      <c r="E36" s="23">
        <v>-0.09</v>
      </c>
    </row>
    <row r="37" spans="1:5" x14ac:dyDescent="0.25">
      <c r="A37" s="17" t="s">
        <v>233</v>
      </c>
      <c r="B37" s="17" t="s">
        <v>448</v>
      </c>
      <c r="C37" s="17">
        <v>9</v>
      </c>
      <c r="D37" s="22">
        <v>796</v>
      </c>
      <c r="E37" s="23">
        <v>0.13</v>
      </c>
    </row>
    <row r="38" spans="1:5" x14ac:dyDescent="0.25">
      <c r="A38" s="17" t="s">
        <v>349</v>
      </c>
      <c r="B38" s="17" t="s">
        <v>452</v>
      </c>
      <c r="C38" s="17">
        <v>13</v>
      </c>
      <c r="D38" s="22">
        <v>580</v>
      </c>
      <c r="E38" s="23">
        <v>0.05</v>
      </c>
    </row>
    <row r="39" spans="1:5" x14ac:dyDescent="0.25">
      <c r="A39" s="17" t="s">
        <v>400</v>
      </c>
      <c r="B39" s="17" t="s">
        <v>452</v>
      </c>
      <c r="C39" s="17">
        <v>13</v>
      </c>
      <c r="D39" s="22">
        <v>580</v>
      </c>
      <c r="E39" s="23">
        <v>0.05</v>
      </c>
    </row>
    <row r="40" spans="1:5" x14ac:dyDescent="0.25">
      <c r="A40" s="17" t="s">
        <v>148</v>
      </c>
      <c r="B40" s="17" t="s">
        <v>446</v>
      </c>
      <c r="C40" s="17">
        <v>7</v>
      </c>
      <c r="D40" s="22">
        <v>501</v>
      </c>
      <c r="E40" s="23">
        <v>-0.09</v>
      </c>
    </row>
    <row r="41" spans="1:5" x14ac:dyDescent="0.25">
      <c r="A41" s="17" t="s">
        <v>338</v>
      </c>
      <c r="B41" s="17" t="s">
        <v>451</v>
      </c>
      <c r="C41" s="17">
        <v>12</v>
      </c>
      <c r="D41" s="22">
        <v>768</v>
      </c>
      <c r="E41" s="23">
        <v>0.04</v>
      </c>
    </row>
    <row r="42" spans="1:5" x14ac:dyDescent="0.25">
      <c r="A42" s="17" t="s">
        <v>74</v>
      </c>
      <c r="B42" s="17" t="s">
        <v>443</v>
      </c>
      <c r="C42" s="17">
        <v>4</v>
      </c>
      <c r="D42" s="22">
        <v>688</v>
      </c>
      <c r="E42" s="23">
        <v>0.13</v>
      </c>
    </row>
    <row r="43" spans="1:5" x14ac:dyDescent="0.25">
      <c r="A43" s="17" t="s">
        <v>350</v>
      </c>
      <c r="B43" s="17" t="s">
        <v>452</v>
      </c>
      <c r="C43" s="17">
        <v>13</v>
      </c>
      <c r="D43" s="22">
        <v>580</v>
      </c>
      <c r="E43" s="23">
        <v>0.05</v>
      </c>
    </row>
    <row r="44" spans="1:5" x14ac:dyDescent="0.25">
      <c r="A44" s="17" t="s">
        <v>320</v>
      </c>
      <c r="B44" s="17" t="s">
        <v>450</v>
      </c>
      <c r="C44" s="17">
        <v>11</v>
      </c>
      <c r="D44" s="22">
        <v>315</v>
      </c>
      <c r="E44" s="23">
        <v>-0.38</v>
      </c>
    </row>
    <row r="45" spans="1:5" x14ac:dyDescent="0.25">
      <c r="A45" s="17" t="s">
        <v>351</v>
      </c>
      <c r="B45" s="17" t="s">
        <v>452</v>
      </c>
      <c r="C45" s="17">
        <v>13</v>
      </c>
      <c r="D45" s="22">
        <v>580</v>
      </c>
      <c r="E45" s="23">
        <v>0.05</v>
      </c>
    </row>
    <row r="46" spans="1:5" x14ac:dyDescent="0.25">
      <c r="A46" s="17" t="s">
        <v>75</v>
      </c>
      <c r="B46" s="17" t="s">
        <v>443</v>
      </c>
      <c r="C46" s="17">
        <v>4</v>
      </c>
      <c r="D46" s="22">
        <v>688</v>
      </c>
      <c r="E46" s="23">
        <v>0.13</v>
      </c>
    </row>
    <row r="47" spans="1:5" x14ac:dyDescent="0.25">
      <c r="A47" s="17" t="s">
        <v>149</v>
      </c>
      <c r="B47" s="17" t="s">
        <v>446</v>
      </c>
      <c r="C47" s="17">
        <v>7</v>
      </c>
      <c r="D47" s="22">
        <v>501</v>
      </c>
      <c r="E47" s="23">
        <v>-0.09</v>
      </c>
    </row>
    <row r="48" spans="1:5" x14ac:dyDescent="0.25">
      <c r="A48" s="17" t="s">
        <v>321</v>
      </c>
      <c r="B48" s="17" t="s">
        <v>450</v>
      </c>
      <c r="C48" s="17">
        <v>11</v>
      </c>
      <c r="D48" s="22">
        <v>315</v>
      </c>
      <c r="E48" s="23">
        <v>-0.38</v>
      </c>
    </row>
    <row r="49" spans="1:5" x14ac:dyDescent="0.25">
      <c r="A49" s="17" t="s">
        <v>352</v>
      </c>
      <c r="B49" s="17" t="s">
        <v>452</v>
      </c>
      <c r="C49" s="17">
        <v>13</v>
      </c>
      <c r="D49" s="22">
        <v>580</v>
      </c>
      <c r="E49" s="23">
        <v>0.05</v>
      </c>
    </row>
    <row r="50" spans="1:5" x14ac:dyDescent="0.25">
      <c r="A50" s="17" t="s">
        <v>234</v>
      </c>
      <c r="B50" s="17" t="s">
        <v>448</v>
      </c>
      <c r="C50" s="17">
        <v>9</v>
      </c>
      <c r="D50" s="22">
        <v>796</v>
      </c>
      <c r="E50" s="23">
        <v>0.13</v>
      </c>
    </row>
    <row r="51" spans="1:5" x14ac:dyDescent="0.25">
      <c r="A51" s="17" t="s">
        <v>150</v>
      </c>
      <c r="B51" s="17" t="s">
        <v>446</v>
      </c>
      <c r="C51" s="17">
        <v>7</v>
      </c>
      <c r="D51" s="22">
        <v>501</v>
      </c>
      <c r="E51" s="23">
        <v>-0.09</v>
      </c>
    </row>
    <row r="52" spans="1:5" x14ac:dyDescent="0.25">
      <c r="A52" s="17" t="s">
        <v>33</v>
      </c>
      <c r="B52" s="17" t="s">
        <v>442</v>
      </c>
      <c r="C52" s="17">
        <v>3</v>
      </c>
      <c r="D52" s="22">
        <v>646</v>
      </c>
      <c r="E52" s="23">
        <v>0.1</v>
      </c>
    </row>
    <row r="53" spans="1:5" x14ac:dyDescent="0.25">
      <c r="A53" s="17" t="s">
        <v>235</v>
      </c>
      <c r="B53" s="17" t="s">
        <v>448</v>
      </c>
      <c r="C53" s="17">
        <v>9</v>
      </c>
      <c r="D53" s="22">
        <v>796</v>
      </c>
      <c r="E53" s="23">
        <v>0.13</v>
      </c>
    </row>
    <row r="54" spans="1:5" x14ac:dyDescent="0.25">
      <c r="A54" s="17" t="s">
        <v>353</v>
      </c>
      <c r="B54" s="17" t="s">
        <v>452</v>
      </c>
      <c r="C54" s="17">
        <v>13</v>
      </c>
      <c r="D54" s="22">
        <v>580</v>
      </c>
      <c r="E54" s="23">
        <v>0.05</v>
      </c>
    </row>
    <row r="55" spans="1:5" x14ac:dyDescent="0.25">
      <c r="A55" s="17" t="s">
        <v>34</v>
      </c>
      <c r="B55" s="17" t="s">
        <v>442</v>
      </c>
      <c r="C55" s="17">
        <v>3</v>
      </c>
      <c r="D55" s="22">
        <v>646</v>
      </c>
      <c r="E55" s="23">
        <v>0.1</v>
      </c>
    </row>
    <row r="56" spans="1:5" x14ac:dyDescent="0.25">
      <c r="A56" s="17" t="s">
        <v>15</v>
      </c>
      <c r="B56" s="17" t="s">
        <v>441</v>
      </c>
      <c r="C56" s="17">
        <v>2</v>
      </c>
      <c r="D56" s="22">
        <v>581</v>
      </c>
      <c r="E56" s="23">
        <v>-0.09</v>
      </c>
    </row>
    <row r="57" spans="1:5" x14ac:dyDescent="0.25">
      <c r="A57" s="17" t="s">
        <v>76</v>
      </c>
      <c r="B57" s="17" t="s">
        <v>443</v>
      </c>
      <c r="C57" s="17">
        <v>4</v>
      </c>
      <c r="D57" s="22">
        <v>688</v>
      </c>
      <c r="E57" s="23">
        <v>0.13</v>
      </c>
    </row>
    <row r="58" spans="1:5" x14ac:dyDescent="0.25">
      <c r="A58" s="17" t="s">
        <v>307</v>
      </c>
      <c r="B58" s="17" t="s">
        <v>450</v>
      </c>
      <c r="C58" s="17">
        <v>11</v>
      </c>
      <c r="D58" s="22">
        <v>315</v>
      </c>
      <c r="E58" s="23">
        <v>-0.38</v>
      </c>
    </row>
    <row r="59" spans="1:5" x14ac:dyDescent="0.25">
      <c r="A59" s="17" t="s">
        <v>178</v>
      </c>
      <c r="B59" s="17" t="s">
        <v>446</v>
      </c>
      <c r="C59" s="17">
        <v>7</v>
      </c>
      <c r="D59" s="22">
        <v>501</v>
      </c>
      <c r="E59" s="23">
        <v>-0.09</v>
      </c>
    </row>
    <row r="60" spans="1:5" x14ac:dyDescent="0.25">
      <c r="A60" s="17" t="s">
        <v>354</v>
      </c>
      <c r="B60" s="17" t="s">
        <v>452</v>
      </c>
      <c r="C60" s="17">
        <v>13</v>
      </c>
      <c r="D60" s="22">
        <v>580</v>
      </c>
      <c r="E60" s="23">
        <v>0.05</v>
      </c>
    </row>
    <row r="61" spans="1:5" x14ac:dyDescent="0.25">
      <c r="A61" s="17" t="s">
        <v>355</v>
      </c>
      <c r="B61" s="17" t="s">
        <v>452</v>
      </c>
      <c r="C61" s="17">
        <v>13</v>
      </c>
      <c r="D61" s="22">
        <v>580</v>
      </c>
      <c r="E61" s="23">
        <v>0.05</v>
      </c>
    </row>
    <row r="62" spans="1:5" x14ac:dyDescent="0.25">
      <c r="A62" s="17" t="s">
        <v>339</v>
      </c>
      <c r="B62" s="17" t="s">
        <v>451</v>
      </c>
      <c r="C62" s="17">
        <v>12</v>
      </c>
      <c r="D62" s="22">
        <v>768</v>
      </c>
      <c r="E62" s="23">
        <v>0.04</v>
      </c>
    </row>
    <row r="63" spans="1:5" x14ac:dyDescent="0.25">
      <c r="A63" s="17" t="s">
        <v>236</v>
      </c>
      <c r="B63" s="17" t="s">
        <v>448</v>
      </c>
      <c r="C63" s="17">
        <v>9</v>
      </c>
      <c r="D63" s="22">
        <v>796</v>
      </c>
      <c r="E63" s="23">
        <v>0.13</v>
      </c>
    </row>
    <row r="64" spans="1:5" x14ac:dyDescent="0.25">
      <c r="A64" s="17" t="s">
        <v>322</v>
      </c>
      <c r="B64" s="17" t="s">
        <v>450</v>
      </c>
      <c r="C64" s="17">
        <v>11</v>
      </c>
      <c r="D64" s="22">
        <v>315</v>
      </c>
      <c r="E64" s="23">
        <v>-0.38</v>
      </c>
    </row>
    <row r="65" spans="1:5" x14ac:dyDescent="0.25">
      <c r="A65" s="17" t="s">
        <v>77</v>
      </c>
      <c r="B65" s="17" t="s">
        <v>443</v>
      </c>
      <c r="C65" s="17">
        <v>4</v>
      </c>
      <c r="D65" s="22">
        <v>688</v>
      </c>
      <c r="E65" s="23">
        <v>0.13</v>
      </c>
    </row>
    <row r="66" spans="1:5" x14ac:dyDescent="0.25">
      <c r="A66" s="17" t="s">
        <v>78</v>
      </c>
      <c r="B66" s="17" t="s">
        <v>443</v>
      </c>
      <c r="C66" s="17">
        <v>4</v>
      </c>
      <c r="D66" s="22">
        <v>688</v>
      </c>
      <c r="E66" s="23">
        <v>0.13</v>
      </c>
    </row>
    <row r="67" spans="1:5" x14ac:dyDescent="0.25">
      <c r="A67" s="17" t="s">
        <v>420</v>
      </c>
      <c r="B67" s="17" t="s">
        <v>453</v>
      </c>
      <c r="C67" s="17">
        <v>14</v>
      </c>
      <c r="D67" s="22">
        <v>576</v>
      </c>
      <c r="E67" s="23">
        <v>-0.2</v>
      </c>
    </row>
    <row r="68" spans="1:5" x14ac:dyDescent="0.25">
      <c r="A68" s="17" t="s">
        <v>281</v>
      </c>
      <c r="B68" s="17" t="s">
        <v>449</v>
      </c>
      <c r="C68" s="17">
        <v>10</v>
      </c>
      <c r="D68" s="22">
        <v>731</v>
      </c>
      <c r="E68" s="23">
        <v>0.16</v>
      </c>
    </row>
    <row r="69" spans="1:5" x14ac:dyDescent="0.25">
      <c r="A69" s="17" t="s">
        <v>237</v>
      </c>
      <c r="B69" s="17" t="s">
        <v>448</v>
      </c>
      <c r="C69" s="17">
        <v>9</v>
      </c>
      <c r="D69" s="22">
        <v>796</v>
      </c>
      <c r="E69" s="23">
        <v>0.13</v>
      </c>
    </row>
    <row r="70" spans="1:5" x14ac:dyDescent="0.25">
      <c r="A70" s="17" t="s">
        <v>282</v>
      </c>
      <c r="B70" s="17" t="s">
        <v>449</v>
      </c>
      <c r="C70" s="17">
        <v>10</v>
      </c>
      <c r="D70" s="22">
        <v>731</v>
      </c>
      <c r="E70" s="23">
        <v>0.16</v>
      </c>
    </row>
    <row r="71" spans="1:5" x14ac:dyDescent="0.25">
      <c r="A71" s="17" t="s">
        <v>238</v>
      </c>
      <c r="B71" s="17" t="s">
        <v>448</v>
      </c>
      <c r="C71" s="17">
        <v>9</v>
      </c>
      <c r="D71" s="22">
        <v>796</v>
      </c>
      <c r="E71" s="23">
        <v>0.13</v>
      </c>
    </row>
    <row r="72" spans="1:5" x14ac:dyDescent="0.25">
      <c r="A72" s="17" t="s">
        <v>179</v>
      </c>
      <c r="B72" s="17" t="s">
        <v>446</v>
      </c>
      <c r="C72" s="17">
        <v>7</v>
      </c>
      <c r="D72" s="22">
        <v>501</v>
      </c>
      <c r="E72" s="23">
        <v>-0.09</v>
      </c>
    </row>
    <row r="73" spans="1:5" x14ac:dyDescent="0.25">
      <c r="A73" s="17" t="s">
        <v>151</v>
      </c>
      <c r="B73" s="17" t="s">
        <v>446</v>
      </c>
      <c r="C73" s="17">
        <v>7</v>
      </c>
      <c r="D73" s="22">
        <v>501</v>
      </c>
      <c r="E73" s="23">
        <v>-0.09</v>
      </c>
    </row>
    <row r="74" spans="1:5" x14ac:dyDescent="0.25">
      <c r="A74" s="17" t="s">
        <v>115</v>
      </c>
      <c r="B74" s="17" t="s">
        <v>443</v>
      </c>
      <c r="C74" s="17">
        <v>4</v>
      </c>
      <c r="D74" s="22">
        <v>688</v>
      </c>
      <c r="E74" s="23">
        <v>0.13</v>
      </c>
    </row>
    <row r="75" spans="1:5" x14ac:dyDescent="0.25">
      <c r="A75" s="17" t="s">
        <v>356</v>
      </c>
      <c r="B75" s="17" t="s">
        <v>452</v>
      </c>
      <c r="C75" s="17">
        <v>13</v>
      </c>
      <c r="D75" s="22">
        <v>580</v>
      </c>
      <c r="E75" s="23">
        <v>0.05</v>
      </c>
    </row>
    <row r="76" spans="1:5" x14ac:dyDescent="0.25">
      <c r="A76" s="17" t="s">
        <v>323</v>
      </c>
      <c r="B76" s="17" t="s">
        <v>450</v>
      </c>
      <c r="C76" s="17">
        <v>11</v>
      </c>
      <c r="D76" s="22">
        <v>315</v>
      </c>
      <c r="E76" s="23">
        <v>-0.38</v>
      </c>
    </row>
    <row r="77" spans="1:5" x14ac:dyDescent="0.25">
      <c r="A77" s="17" t="s">
        <v>357</v>
      </c>
      <c r="B77" s="17" t="s">
        <v>452</v>
      </c>
      <c r="C77" s="17">
        <v>13</v>
      </c>
      <c r="D77" s="22">
        <v>580</v>
      </c>
      <c r="E77" s="23">
        <v>0.05</v>
      </c>
    </row>
    <row r="78" spans="1:5" x14ac:dyDescent="0.25">
      <c r="A78" s="17" t="s">
        <v>283</v>
      </c>
      <c r="B78" s="17" t="s">
        <v>449</v>
      </c>
      <c r="C78" s="17">
        <v>10</v>
      </c>
      <c r="D78" s="22">
        <v>731</v>
      </c>
      <c r="E78" s="23">
        <v>0.16</v>
      </c>
    </row>
    <row r="79" spans="1:5" x14ac:dyDescent="0.25">
      <c r="A79" s="17" t="s">
        <v>66</v>
      </c>
      <c r="B79" s="17" t="s">
        <v>442</v>
      </c>
      <c r="C79" s="17">
        <v>3</v>
      </c>
      <c r="D79" s="22">
        <v>646</v>
      </c>
      <c r="E79" s="23">
        <v>0.1</v>
      </c>
    </row>
    <row r="80" spans="1:5" x14ac:dyDescent="0.25">
      <c r="A80" s="17" t="s">
        <v>35</v>
      </c>
      <c r="B80" s="17" t="s">
        <v>442</v>
      </c>
      <c r="C80" s="17">
        <v>3</v>
      </c>
      <c r="D80" s="22">
        <v>646</v>
      </c>
      <c r="E80" s="23">
        <v>0.1</v>
      </c>
    </row>
    <row r="81" spans="1:5" x14ac:dyDescent="0.25">
      <c r="A81" s="17" t="s">
        <v>239</v>
      </c>
      <c r="B81" s="17" t="s">
        <v>448</v>
      </c>
      <c r="C81" s="17">
        <v>9</v>
      </c>
      <c r="D81" s="22">
        <v>796</v>
      </c>
      <c r="E81" s="23">
        <v>0.13</v>
      </c>
    </row>
    <row r="82" spans="1:5" x14ac:dyDescent="0.25">
      <c r="A82" s="17" t="s">
        <v>0</v>
      </c>
      <c r="B82" s="17" t="s">
        <v>440</v>
      </c>
      <c r="C82" s="17">
        <v>1</v>
      </c>
      <c r="D82" s="22">
        <v>682</v>
      </c>
      <c r="E82" s="23">
        <v>0.04</v>
      </c>
    </row>
    <row r="83" spans="1:5" x14ac:dyDescent="0.25">
      <c r="A83" s="17" t="s">
        <v>240</v>
      </c>
      <c r="B83" s="17" t="s">
        <v>448</v>
      </c>
      <c r="C83" s="17">
        <v>9</v>
      </c>
      <c r="D83" s="22">
        <v>796</v>
      </c>
      <c r="E83" s="23">
        <v>0.13</v>
      </c>
    </row>
    <row r="84" spans="1:5" x14ac:dyDescent="0.25">
      <c r="A84" s="17" t="s">
        <v>36</v>
      </c>
      <c r="B84" s="17" t="s">
        <v>442</v>
      </c>
      <c r="C84" s="17">
        <v>3</v>
      </c>
      <c r="D84" s="22">
        <v>646</v>
      </c>
      <c r="E84" s="23">
        <v>0.1</v>
      </c>
    </row>
    <row r="85" spans="1:5" x14ac:dyDescent="0.25">
      <c r="A85" s="17" t="s">
        <v>180</v>
      </c>
      <c r="B85" s="17" t="s">
        <v>446</v>
      </c>
      <c r="C85" s="17">
        <v>7</v>
      </c>
      <c r="D85" s="22">
        <v>501</v>
      </c>
      <c r="E85" s="23">
        <v>-0.09</v>
      </c>
    </row>
    <row r="86" spans="1:5" x14ac:dyDescent="0.25">
      <c r="A86" s="17" t="s">
        <v>16</v>
      </c>
      <c r="B86" s="17" t="s">
        <v>441</v>
      </c>
      <c r="C86" s="17">
        <v>2</v>
      </c>
      <c r="D86" s="22">
        <v>581</v>
      </c>
      <c r="E86" s="23">
        <v>-0.09</v>
      </c>
    </row>
    <row r="87" spans="1:5" x14ac:dyDescent="0.25">
      <c r="A87" s="17" t="s">
        <v>152</v>
      </c>
      <c r="B87" s="17" t="s">
        <v>446</v>
      </c>
      <c r="C87" s="17">
        <v>7</v>
      </c>
      <c r="D87" s="22">
        <v>501</v>
      </c>
      <c r="E87" s="23">
        <v>-0.09</v>
      </c>
    </row>
    <row r="88" spans="1:5" x14ac:dyDescent="0.25">
      <c r="A88" s="17" t="s">
        <v>358</v>
      </c>
      <c r="B88" s="17" t="s">
        <v>452</v>
      </c>
      <c r="C88" s="17">
        <v>13</v>
      </c>
      <c r="D88" s="22">
        <v>580</v>
      </c>
      <c r="E88" s="23">
        <v>0.05</v>
      </c>
    </row>
    <row r="89" spans="1:5" x14ac:dyDescent="0.25">
      <c r="A89" s="17" t="s">
        <v>79</v>
      </c>
      <c r="B89" s="17" t="s">
        <v>443</v>
      </c>
      <c r="C89" s="17">
        <v>4</v>
      </c>
      <c r="D89" s="22">
        <v>688</v>
      </c>
      <c r="E89" s="23">
        <v>0.13</v>
      </c>
    </row>
    <row r="90" spans="1:5" x14ac:dyDescent="0.25">
      <c r="A90" s="17" t="s">
        <v>241</v>
      </c>
      <c r="B90" s="17" t="s">
        <v>448</v>
      </c>
      <c r="C90" s="17">
        <v>9</v>
      </c>
      <c r="D90" s="22">
        <v>796</v>
      </c>
      <c r="E90" s="23">
        <v>0.13</v>
      </c>
    </row>
    <row r="91" spans="1:5" x14ac:dyDescent="0.25">
      <c r="A91" s="17" t="s">
        <v>80</v>
      </c>
      <c r="B91" s="17" t="s">
        <v>443</v>
      </c>
      <c r="C91" s="17">
        <v>4</v>
      </c>
      <c r="D91" s="22">
        <v>688</v>
      </c>
      <c r="E91" s="23">
        <v>0.13</v>
      </c>
    </row>
    <row r="92" spans="1:5" x14ac:dyDescent="0.25">
      <c r="A92" s="17" t="s">
        <v>324</v>
      </c>
      <c r="B92" s="17" t="s">
        <v>450</v>
      </c>
      <c r="C92" s="17">
        <v>11</v>
      </c>
      <c r="D92" s="22">
        <v>315</v>
      </c>
      <c r="E92" s="23">
        <v>-0.38</v>
      </c>
    </row>
    <row r="93" spans="1:5" x14ac:dyDescent="0.25">
      <c r="A93" s="17" t="s">
        <v>81</v>
      </c>
      <c r="B93" s="17" t="s">
        <v>443</v>
      </c>
      <c r="C93" s="17">
        <v>4</v>
      </c>
      <c r="D93" s="22">
        <v>688</v>
      </c>
      <c r="E93" s="23">
        <v>0.13</v>
      </c>
    </row>
    <row r="94" spans="1:5" x14ac:dyDescent="0.25">
      <c r="A94" s="17" t="s">
        <v>82</v>
      </c>
      <c r="B94" s="17" t="s">
        <v>443</v>
      </c>
      <c r="C94" s="17">
        <v>4</v>
      </c>
      <c r="D94" s="22">
        <v>688</v>
      </c>
      <c r="E94" s="23">
        <v>0.13</v>
      </c>
    </row>
    <row r="95" spans="1:5" x14ac:dyDescent="0.25">
      <c r="A95" s="17" t="s">
        <v>359</v>
      </c>
      <c r="B95" s="17" t="s">
        <v>452</v>
      </c>
      <c r="C95" s="17">
        <v>13</v>
      </c>
      <c r="D95" s="22">
        <v>580</v>
      </c>
      <c r="E95" s="23">
        <v>0.05</v>
      </c>
    </row>
    <row r="96" spans="1:5" x14ac:dyDescent="0.25">
      <c r="A96" s="17" t="s">
        <v>1</v>
      </c>
      <c r="B96" s="17" t="s">
        <v>440</v>
      </c>
      <c r="C96" s="17">
        <v>1</v>
      </c>
      <c r="D96" s="22">
        <v>682</v>
      </c>
      <c r="E96" s="23">
        <v>0.04</v>
      </c>
    </row>
    <row r="97" spans="1:5" x14ac:dyDescent="0.25">
      <c r="A97" s="17" t="s">
        <v>325</v>
      </c>
      <c r="B97" s="17" t="s">
        <v>450</v>
      </c>
      <c r="C97" s="17">
        <v>11</v>
      </c>
      <c r="D97" s="22">
        <v>315</v>
      </c>
      <c r="E97" s="23">
        <v>-0.38</v>
      </c>
    </row>
    <row r="98" spans="1:5" x14ac:dyDescent="0.25">
      <c r="A98" s="17" t="s">
        <v>153</v>
      </c>
      <c r="B98" s="17" t="s">
        <v>446</v>
      </c>
      <c r="C98" s="17">
        <v>7</v>
      </c>
      <c r="D98" s="22">
        <v>501</v>
      </c>
      <c r="E98" s="23">
        <v>-0.09</v>
      </c>
    </row>
    <row r="99" spans="1:5" x14ac:dyDescent="0.25">
      <c r="A99" s="17" t="s">
        <v>360</v>
      </c>
      <c r="B99" s="17" t="s">
        <v>452</v>
      </c>
      <c r="C99" s="17">
        <v>13</v>
      </c>
      <c r="D99" s="22">
        <v>580</v>
      </c>
      <c r="E99" s="23">
        <v>0.05</v>
      </c>
    </row>
    <row r="100" spans="1:5" x14ac:dyDescent="0.25">
      <c r="A100" s="17" t="s">
        <v>139</v>
      </c>
      <c r="B100" s="17" t="s">
        <v>445</v>
      </c>
      <c r="C100" s="17">
        <v>6</v>
      </c>
      <c r="D100" s="22">
        <v>1013</v>
      </c>
      <c r="E100" s="23">
        <v>-0.1</v>
      </c>
    </row>
    <row r="101" spans="1:5" x14ac:dyDescent="0.25">
      <c r="A101" s="17" t="s">
        <v>83</v>
      </c>
      <c r="B101" s="17" t="s">
        <v>443</v>
      </c>
      <c r="C101" s="17">
        <v>4</v>
      </c>
      <c r="D101" s="22">
        <v>688</v>
      </c>
      <c r="E101" s="23">
        <v>0.13</v>
      </c>
    </row>
    <row r="102" spans="1:5" x14ac:dyDescent="0.25">
      <c r="A102" s="17" t="s">
        <v>84</v>
      </c>
      <c r="B102" s="17" t="s">
        <v>443</v>
      </c>
      <c r="C102" s="17">
        <v>4</v>
      </c>
      <c r="D102" s="22">
        <v>688</v>
      </c>
      <c r="E102" s="23">
        <v>0.13</v>
      </c>
    </row>
    <row r="103" spans="1:5" x14ac:dyDescent="0.25">
      <c r="A103" s="17" t="s">
        <v>401</v>
      </c>
      <c r="B103" s="17" t="s">
        <v>452</v>
      </c>
      <c r="C103" s="17">
        <v>13</v>
      </c>
      <c r="D103" s="22">
        <v>580</v>
      </c>
      <c r="E103" s="23">
        <v>0.05</v>
      </c>
    </row>
    <row r="104" spans="1:5" x14ac:dyDescent="0.25">
      <c r="A104" s="17" t="s">
        <v>216</v>
      </c>
      <c r="B104" s="17" t="s">
        <v>447</v>
      </c>
      <c r="C104" s="17">
        <v>8</v>
      </c>
      <c r="D104" s="22">
        <v>324</v>
      </c>
      <c r="E104" s="23">
        <v>0.09</v>
      </c>
    </row>
    <row r="105" spans="1:5" x14ac:dyDescent="0.25">
      <c r="A105" s="17" t="s">
        <v>121</v>
      </c>
      <c r="B105" s="17" t="s">
        <v>444</v>
      </c>
      <c r="C105" s="17">
        <v>5</v>
      </c>
      <c r="D105" s="22">
        <v>545</v>
      </c>
      <c r="E105" s="23">
        <v>0.17</v>
      </c>
    </row>
    <row r="106" spans="1:5" x14ac:dyDescent="0.25">
      <c r="A106" s="17" t="s">
        <v>242</v>
      </c>
      <c r="B106" s="17" t="s">
        <v>448</v>
      </c>
      <c r="C106" s="17">
        <v>9</v>
      </c>
      <c r="D106" s="22">
        <v>796</v>
      </c>
      <c r="E106" s="23">
        <v>0.13</v>
      </c>
    </row>
    <row r="107" spans="1:5" x14ac:dyDescent="0.25">
      <c r="A107" s="17" t="s">
        <v>2</v>
      </c>
      <c r="B107" s="17" t="s">
        <v>440</v>
      </c>
      <c r="C107" s="17">
        <v>1</v>
      </c>
      <c r="D107" s="22">
        <v>682</v>
      </c>
      <c r="E107" s="23">
        <v>0.04</v>
      </c>
    </row>
    <row r="108" spans="1:5" x14ac:dyDescent="0.25">
      <c r="A108" s="17" t="s">
        <v>361</v>
      </c>
      <c r="B108" s="17" t="s">
        <v>452</v>
      </c>
      <c r="C108" s="17">
        <v>13</v>
      </c>
      <c r="D108" s="22">
        <v>580</v>
      </c>
      <c r="E108" s="23">
        <v>0.05</v>
      </c>
    </row>
    <row r="109" spans="1:5" x14ac:dyDescent="0.25">
      <c r="A109" s="17" t="s">
        <v>421</v>
      </c>
      <c r="B109" s="17" t="s">
        <v>453</v>
      </c>
      <c r="C109" s="17">
        <v>14</v>
      </c>
      <c r="D109" s="22">
        <v>576</v>
      </c>
      <c r="E109" s="23">
        <v>-0.2</v>
      </c>
    </row>
    <row r="110" spans="1:5" x14ac:dyDescent="0.25">
      <c r="A110" s="17" t="s">
        <v>362</v>
      </c>
      <c r="B110" s="17" t="s">
        <v>452</v>
      </c>
      <c r="C110" s="17">
        <v>13</v>
      </c>
      <c r="D110" s="22">
        <v>580</v>
      </c>
      <c r="E110" s="23">
        <v>0.05</v>
      </c>
    </row>
    <row r="111" spans="1:5" x14ac:dyDescent="0.25">
      <c r="A111" s="17" t="s">
        <v>122</v>
      </c>
      <c r="B111" s="17" t="s">
        <v>444</v>
      </c>
      <c r="C111" s="17">
        <v>5</v>
      </c>
      <c r="D111" s="22">
        <v>545</v>
      </c>
      <c r="E111" s="23">
        <v>0.17</v>
      </c>
    </row>
    <row r="112" spans="1:5" x14ac:dyDescent="0.25">
      <c r="A112" s="17" t="s">
        <v>17</v>
      </c>
      <c r="B112" s="17" t="s">
        <v>441</v>
      </c>
      <c r="C112" s="17">
        <v>2</v>
      </c>
      <c r="D112" s="22">
        <v>581</v>
      </c>
      <c r="E112" s="23">
        <v>-0.09</v>
      </c>
    </row>
    <row r="113" spans="1:5" x14ac:dyDescent="0.25">
      <c r="A113" s="17" t="s">
        <v>154</v>
      </c>
      <c r="B113" s="17" t="s">
        <v>446</v>
      </c>
      <c r="C113" s="17">
        <v>7</v>
      </c>
      <c r="D113" s="22">
        <v>501</v>
      </c>
      <c r="E113" s="23">
        <v>-0.09</v>
      </c>
    </row>
    <row r="114" spans="1:5" x14ac:dyDescent="0.25">
      <c r="A114" s="17" t="s">
        <v>85</v>
      </c>
      <c r="B114" s="17" t="s">
        <v>443</v>
      </c>
      <c r="C114" s="17">
        <v>4</v>
      </c>
      <c r="D114" s="22">
        <v>688</v>
      </c>
      <c r="E114" s="23">
        <v>0.13</v>
      </c>
    </row>
    <row r="115" spans="1:5" x14ac:dyDescent="0.25">
      <c r="A115" s="17" t="s">
        <v>123</v>
      </c>
      <c r="B115" s="17" t="s">
        <v>444</v>
      </c>
      <c r="C115" s="17">
        <v>5</v>
      </c>
      <c r="D115" s="22">
        <v>545</v>
      </c>
      <c r="E115" s="23">
        <v>0.17</v>
      </c>
    </row>
    <row r="116" spans="1:5" x14ac:dyDescent="0.25">
      <c r="A116" s="17" t="s">
        <v>124</v>
      </c>
      <c r="B116" s="17" t="s">
        <v>444</v>
      </c>
      <c r="C116" s="17">
        <v>5</v>
      </c>
      <c r="D116" s="22">
        <v>545</v>
      </c>
      <c r="E116" s="23">
        <v>0.17</v>
      </c>
    </row>
    <row r="117" spans="1:5" x14ac:dyDescent="0.25">
      <c r="A117" s="17" t="s">
        <v>340</v>
      </c>
      <c r="B117" s="17" t="s">
        <v>451</v>
      </c>
      <c r="C117" s="17">
        <v>12</v>
      </c>
      <c r="D117" s="22">
        <v>768</v>
      </c>
      <c r="E117" s="23">
        <v>0.04</v>
      </c>
    </row>
    <row r="118" spans="1:5" x14ac:dyDescent="0.25">
      <c r="A118" s="17" t="s">
        <v>3</v>
      </c>
      <c r="B118" s="17" t="s">
        <v>440</v>
      </c>
      <c r="C118" s="17">
        <v>1</v>
      </c>
      <c r="D118" s="22">
        <v>682</v>
      </c>
      <c r="E118" s="23">
        <v>0.04</v>
      </c>
    </row>
    <row r="119" spans="1:5" x14ac:dyDescent="0.25">
      <c r="A119" s="17" t="s">
        <v>4</v>
      </c>
      <c r="B119" s="17" t="s">
        <v>440</v>
      </c>
      <c r="C119" s="17">
        <v>1</v>
      </c>
      <c r="D119" s="22">
        <v>682</v>
      </c>
      <c r="E119" s="23">
        <v>0.04</v>
      </c>
    </row>
    <row r="120" spans="1:5" x14ac:dyDescent="0.25">
      <c r="A120" s="17" t="s">
        <v>37</v>
      </c>
      <c r="B120" s="17" t="s">
        <v>442</v>
      </c>
      <c r="C120" s="17">
        <v>3</v>
      </c>
      <c r="D120" s="22">
        <v>646</v>
      </c>
      <c r="E120" s="23">
        <v>0.1</v>
      </c>
    </row>
    <row r="121" spans="1:5" x14ac:dyDescent="0.25">
      <c r="A121" s="17" t="s">
        <v>363</v>
      </c>
      <c r="B121" s="17" t="s">
        <v>452</v>
      </c>
      <c r="C121" s="17">
        <v>13</v>
      </c>
      <c r="D121" s="22">
        <v>580</v>
      </c>
      <c r="E121" s="23">
        <v>0.05</v>
      </c>
    </row>
    <row r="122" spans="1:5" x14ac:dyDescent="0.25">
      <c r="A122" s="17" t="s">
        <v>284</v>
      </c>
      <c r="B122" s="17" t="s">
        <v>449</v>
      </c>
      <c r="C122" s="17">
        <v>10</v>
      </c>
      <c r="D122" s="22">
        <v>731</v>
      </c>
      <c r="E122" s="23">
        <v>0.16</v>
      </c>
    </row>
    <row r="123" spans="1:5" x14ac:dyDescent="0.25">
      <c r="A123" s="17" t="s">
        <v>364</v>
      </c>
      <c r="B123" s="17" t="s">
        <v>452</v>
      </c>
      <c r="C123" s="17">
        <v>13</v>
      </c>
      <c r="D123" s="22">
        <v>580</v>
      </c>
      <c r="E123" s="23">
        <v>0.05</v>
      </c>
    </row>
    <row r="124" spans="1:5" x14ac:dyDescent="0.25">
      <c r="A124" s="17" t="s">
        <v>365</v>
      </c>
      <c r="B124" s="17" t="s">
        <v>452</v>
      </c>
      <c r="C124" s="17">
        <v>13</v>
      </c>
      <c r="D124" s="22">
        <v>580</v>
      </c>
      <c r="E124" s="23">
        <v>0.05</v>
      </c>
    </row>
    <row r="125" spans="1:5" x14ac:dyDescent="0.25">
      <c r="A125" s="17" t="s">
        <v>402</v>
      </c>
      <c r="B125" s="17" t="s">
        <v>452</v>
      </c>
      <c r="C125" s="17">
        <v>13</v>
      </c>
      <c r="D125" s="22">
        <v>580</v>
      </c>
      <c r="E125" s="23">
        <v>0.05</v>
      </c>
    </row>
    <row r="126" spans="1:5" x14ac:dyDescent="0.25">
      <c r="A126" s="17" t="s">
        <v>243</v>
      </c>
      <c r="B126" s="17" t="s">
        <v>448</v>
      </c>
      <c r="C126" s="17">
        <v>9</v>
      </c>
      <c r="D126" s="22">
        <v>796</v>
      </c>
      <c r="E126" s="23">
        <v>0.13</v>
      </c>
    </row>
    <row r="127" spans="1:5" x14ac:dyDescent="0.25">
      <c r="A127" s="17" t="s">
        <v>366</v>
      </c>
      <c r="B127" s="17" t="s">
        <v>452</v>
      </c>
      <c r="C127" s="17">
        <v>13</v>
      </c>
      <c r="D127" s="22">
        <v>580</v>
      </c>
      <c r="E127" s="23">
        <v>0.05</v>
      </c>
    </row>
    <row r="128" spans="1:5" x14ac:dyDescent="0.25">
      <c r="A128" s="17" t="s">
        <v>326</v>
      </c>
      <c r="B128" s="17" t="s">
        <v>450</v>
      </c>
      <c r="C128" s="17">
        <v>11</v>
      </c>
      <c r="D128" s="22">
        <v>315</v>
      </c>
      <c r="E128" s="23">
        <v>-0.38</v>
      </c>
    </row>
    <row r="129" spans="1:5" x14ac:dyDescent="0.25">
      <c r="A129" s="17" t="s">
        <v>308</v>
      </c>
      <c r="B129" s="17" t="s">
        <v>450</v>
      </c>
      <c r="C129" s="17">
        <v>11</v>
      </c>
      <c r="D129" s="22">
        <v>315</v>
      </c>
      <c r="E129" s="23">
        <v>-0.38</v>
      </c>
    </row>
    <row r="130" spans="1:5" x14ac:dyDescent="0.25">
      <c r="A130" s="17" t="s">
        <v>367</v>
      </c>
      <c r="B130" s="17" t="s">
        <v>452</v>
      </c>
      <c r="C130" s="17">
        <v>13</v>
      </c>
      <c r="D130" s="22">
        <v>580</v>
      </c>
      <c r="E130" s="23">
        <v>0.05</v>
      </c>
    </row>
    <row r="131" spans="1:5" x14ac:dyDescent="0.25">
      <c r="A131" s="17" t="s">
        <v>244</v>
      </c>
      <c r="B131" s="17" t="s">
        <v>448</v>
      </c>
      <c r="C131" s="17">
        <v>9</v>
      </c>
      <c r="D131" s="22">
        <v>796</v>
      </c>
      <c r="E131" s="23">
        <v>0.13</v>
      </c>
    </row>
    <row r="132" spans="1:5" x14ac:dyDescent="0.25">
      <c r="A132" s="17" t="s">
        <v>245</v>
      </c>
      <c r="B132" s="17" t="s">
        <v>448</v>
      </c>
      <c r="C132" s="17">
        <v>9</v>
      </c>
      <c r="D132" s="22">
        <v>796</v>
      </c>
      <c r="E132" s="23">
        <v>0.13</v>
      </c>
    </row>
    <row r="133" spans="1:5" x14ac:dyDescent="0.25">
      <c r="A133" s="17" t="s">
        <v>246</v>
      </c>
      <c r="B133" s="17" t="s">
        <v>448</v>
      </c>
      <c r="C133" s="17">
        <v>9</v>
      </c>
      <c r="D133" s="22">
        <v>796</v>
      </c>
      <c r="E133" s="23">
        <v>0.13</v>
      </c>
    </row>
    <row r="134" spans="1:5" x14ac:dyDescent="0.25">
      <c r="A134" s="17" t="s">
        <v>217</v>
      </c>
      <c r="B134" s="17" t="s">
        <v>447</v>
      </c>
      <c r="C134" s="17">
        <v>8</v>
      </c>
      <c r="D134" s="22">
        <v>324</v>
      </c>
      <c r="E134" s="23">
        <v>0.09</v>
      </c>
    </row>
    <row r="135" spans="1:5" x14ac:dyDescent="0.25">
      <c r="A135" s="17" t="s">
        <v>368</v>
      </c>
      <c r="B135" s="17" t="s">
        <v>452</v>
      </c>
      <c r="C135" s="17">
        <v>13</v>
      </c>
      <c r="D135" s="22">
        <v>580</v>
      </c>
      <c r="E135" s="23">
        <v>0.05</v>
      </c>
    </row>
    <row r="136" spans="1:5" x14ac:dyDescent="0.25">
      <c r="A136" s="17" t="s">
        <v>86</v>
      </c>
      <c r="B136" s="17" t="s">
        <v>443</v>
      </c>
      <c r="C136" s="17">
        <v>4</v>
      </c>
      <c r="D136" s="22">
        <v>688</v>
      </c>
      <c r="E136" s="23">
        <v>0.13</v>
      </c>
    </row>
    <row r="137" spans="1:5" x14ac:dyDescent="0.25">
      <c r="A137" s="17" t="s">
        <v>38</v>
      </c>
      <c r="B137" s="17" t="s">
        <v>442</v>
      </c>
      <c r="C137" s="17">
        <v>3</v>
      </c>
      <c r="D137" s="22">
        <v>646</v>
      </c>
      <c r="E137" s="23">
        <v>0.1</v>
      </c>
    </row>
    <row r="138" spans="1:5" x14ac:dyDescent="0.25">
      <c r="A138" s="17" t="s">
        <v>39</v>
      </c>
      <c r="B138" s="17" t="s">
        <v>442</v>
      </c>
      <c r="C138" s="17">
        <v>3</v>
      </c>
      <c r="D138" s="22">
        <v>646</v>
      </c>
      <c r="E138" s="23">
        <v>0.1</v>
      </c>
    </row>
    <row r="139" spans="1:5" x14ac:dyDescent="0.25">
      <c r="A139" s="17" t="s">
        <v>422</v>
      </c>
      <c r="B139" s="17" t="s">
        <v>453</v>
      </c>
      <c r="C139" s="17">
        <v>14</v>
      </c>
      <c r="D139" s="22">
        <v>576</v>
      </c>
      <c r="E139" s="23">
        <v>-0.2</v>
      </c>
    </row>
    <row r="140" spans="1:5" x14ac:dyDescent="0.25">
      <c r="A140" s="17" t="s">
        <v>87</v>
      </c>
      <c r="B140" s="17" t="s">
        <v>443</v>
      </c>
      <c r="C140" s="17">
        <v>4</v>
      </c>
      <c r="D140" s="22">
        <v>688</v>
      </c>
      <c r="E140" s="23">
        <v>0.13</v>
      </c>
    </row>
    <row r="141" spans="1:5" x14ac:dyDescent="0.25">
      <c r="A141" s="17" t="s">
        <v>369</v>
      </c>
      <c r="B141" s="17" t="s">
        <v>452</v>
      </c>
      <c r="C141" s="17">
        <v>13</v>
      </c>
      <c r="D141" s="22">
        <v>580</v>
      </c>
      <c r="E141" s="23">
        <v>0.05</v>
      </c>
    </row>
    <row r="142" spans="1:5" x14ac:dyDescent="0.25">
      <c r="A142" s="17" t="s">
        <v>155</v>
      </c>
      <c r="B142" s="17" t="s">
        <v>446</v>
      </c>
      <c r="C142" s="17">
        <v>7</v>
      </c>
      <c r="D142" s="22">
        <v>501</v>
      </c>
      <c r="E142" s="23">
        <v>-0.09</v>
      </c>
    </row>
    <row r="143" spans="1:5" x14ac:dyDescent="0.25">
      <c r="A143" s="17" t="s">
        <v>218</v>
      </c>
      <c r="B143" s="17" t="s">
        <v>447</v>
      </c>
      <c r="C143" s="17">
        <v>8</v>
      </c>
      <c r="D143" s="22">
        <v>324</v>
      </c>
      <c r="E143" s="23">
        <v>0.09</v>
      </c>
    </row>
    <row r="144" spans="1:5" x14ac:dyDescent="0.25">
      <c r="A144" s="17" t="s">
        <v>156</v>
      </c>
      <c r="B144" s="17" t="s">
        <v>446</v>
      </c>
      <c r="C144" s="17">
        <v>7</v>
      </c>
      <c r="D144" s="22">
        <v>501</v>
      </c>
      <c r="E144" s="23">
        <v>-0.09</v>
      </c>
    </row>
    <row r="145" spans="1:5" x14ac:dyDescent="0.25">
      <c r="A145" s="17" t="s">
        <v>341</v>
      </c>
      <c r="B145" s="17" t="s">
        <v>451</v>
      </c>
      <c r="C145" s="17">
        <v>12</v>
      </c>
      <c r="D145" s="22">
        <v>768</v>
      </c>
      <c r="E145" s="23">
        <v>0.04</v>
      </c>
    </row>
    <row r="146" spans="1:5" x14ac:dyDescent="0.25">
      <c r="A146" s="17" t="s">
        <v>117</v>
      </c>
      <c r="B146" s="17" t="s">
        <v>443</v>
      </c>
      <c r="C146" s="17">
        <v>4</v>
      </c>
      <c r="D146" s="22">
        <v>688</v>
      </c>
      <c r="E146" s="23">
        <v>0.13</v>
      </c>
    </row>
    <row r="147" spans="1:5" x14ac:dyDescent="0.25">
      <c r="A147" s="17" t="s">
        <v>125</v>
      </c>
      <c r="B147" s="17" t="s">
        <v>444</v>
      </c>
      <c r="C147" s="17">
        <v>5</v>
      </c>
      <c r="D147" s="22">
        <v>545</v>
      </c>
      <c r="E147" s="23">
        <v>0.17</v>
      </c>
    </row>
    <row r="148" spans="1:5" x14ac:dyDescent="0.25">
      <c r="A148" s="17" t="s">
        <v>247</v>
      </c>
      <c r="B148" s="17" t="s">
        <v>448</v>
      </c>
      <c r="C148" s="17">
        <v>9</v>
      </c>
      <c r="D148" s="22">
        <v>796</v>
      </c>
      <c r="E148" s="23">
        <v>0.13</v>
      </c>
    </row>
    <row r="149" spans="1:5" x14ac:dyDescent="0.25">
      <c r="A149" s="17" t="s">
        <v>40</v>
      </c>
      <c r="B149" s="17" t="s">
        <v>442</v>
      </c>
      <c r="C149" s="17">
        <v>3</v>
      </c>
      <c r="D149" s="22">
        <v>646</v>
      </c>
      <c r="E149" s="23">
        <v>0.1</v>
      </c>
    </row>
    <row r="150" spans="1:5" x14ac:dyDescent="0.25">
      <c r="A150" s="17" t="s">
        <v>157</v>
      </c>
      <c r="B150" s="17" t="s">
        <v>446</v>
      </c>
      <c r="C150" s="17">
        <v>7</v>
      </c>
      <c r="D150" s="22">
        <v>501</v>
      </c>
      <c r="E150" s="23">
        <v>-0.09</v>
      </c>
    </row>
    <row r="151" spans="1:5" x14ac:dyDescent="0.25">
      <c r="A151" s="17" t="s">
        <v>5</v>
      </c>
      <c r="B151" s="17" t="s">
        <v>440</v>
      </c>
      <c r="C151" s="17">
        <v>1</v>
      </c>
      <c r="D151" s="22">
        <v>682</v>
      </c>
      <c r="E151" s="23">
        <v>0.04</v>
      </c>
    </row>
    <row r="152" spans="1:5" x14ac:dyDescent="0.25">
      <c r="A152" s="17" t="s">
        <v>126</v>
      </c>
      <c r="B152" s="17" t="s">
        <v>444</v>
      </c>
      <c r="C152" s="17">
        <v>5</v>
      </c>
      <c r="D152" s="22">
        <v>545</v>
      </c>
      <c r="E152" s="23">
        <v>0.17</v>
      </c>
    </row>
    <row r="153" spans="1:5" x14ac:dyDescent="0.25">
      <c r="A153" s="17" t="s">
        <v>158</v>
      </c>
      <c r="B153" s="17" t="s">
        <v>446</v>
      </c>
      <c r="C153" s="17">
        <v>7</v>
      </c>
      <c r="D153" s="22">
        <v>501</v>
      </c>
      <c r="E153" s="23">
        <v>-0.09</v>
      </c>
    </row>
    <row r="154" spans="1:5" x14ac:dyDescent="0.25">
      <c r="A154" s="17" t="s">
        <v>159</v>
      </c>
      <c r="B154" s="17" t="s">
        <v>446</v>
      </c>
      <c r="C154" s="17">
        <v>7</v>
      </c>
      <c r="D154" s="22">
        <v>501</v>
      </c>
      <c r="E154" s="23">
        <v>-0.09</v>
      </c>
    </row>
    <row r="155" spans="1:5" x14ac:dyDescent="0.25">
      <c r="A155" s="17" t="s">
        <v>127</v>
      </c>
      <c r="B155" s="17" t="s">
        <v>444</v>
      </c>
      <c r="C155" s="17">
        <v>5</v>
      </c>
      <c r="D155" s="22">
        <v>545</v>
      </c>
      <c r="E155" s="23">
        <v>0.17</v>
      </c>
    </row>
    <row r="156" spans="1:5" x14ac:dyDescent="0.25">
      <c r="A156" s="17" t="s">
        <v>41</v>
      </c>
      <c r="B156" s="17" t="s">
        <v>442</v>
      </c>
      <c r="C156" s="17">
        <v>3</v>
      </c>
      <c r="D156" s="22">
        <v>646</v>
      </c>
      <c r="E156" s="23">
        <v>0.1</v>
      </c>
    </row>
    <row r="157" spans="1:5" x14ac:dyDescent="0.25">
      <c r="A157" s="17" t="s">
        <v>160</v>
      </c>
      <c r="B157" s="17" t="s">
        <v>446</v>
      </c>
      <c r="C157" s="17">
        <v>7</v>
      </c>
      <c r="D157" s="22">
        <v>501</v>
      </c>
      <c r="E157" s="23">
        <v>-0.09</v>
      </c>
    </row>
    <row r="158" spans="1:5" x14ac:dyDescent="0.25">
      <c r="A158" s="17" t="s">
        <v>423</v>
      </c>
      <c r="B158" s="17" t="s">
        <v>453</v>
      </c>
      <c r="C158" s="17">
        <v>14</v>
      </c>
      <c r="D158" s="22">
        <v>576</v>
      </c>
      <c r="E158" s="23">
        <v>-0.2</v>
      </c>
    </row>
    <row r="159" spans="1:5" x14ac:dyDescent="0.25">
      <c r="A159" s="17" t="s">
        <v>370</v>
      </c>
      <c r="B159" s="17" t="s">
        <v>452</v>
      </c>
      <c r="C159" s="17">
        <v>13</v>
      </c>
      <c r="D159" s="22">
        <v>580</v>
      </c>
      <c r="E159" s="23">
        <v>0.05</v>
      </c>
    </row>
    <row r="160" spans="1:5" x14ac:dyDescent="0.25">
      <c r="A160" s="17" t="s">
        <v>161</v>
      </c>
      <c r="B160" s="17" t="s">
        <v>446</v>
      </c>
      <c r="C160" s="17">
        <v>7</v>
      </c>
      <c r="D160" s="22">
        <v>501</v>
      </c>
      <c r="E160" s="23">
        <v>-0.09</v>
      </c>
    </row>
    <row r="161" spans="1:5" x14ac:dyDescent="0.25">
      <c r="A161" s="17" t="s">
        <v>403</v>
      </c>
      <c r="B161" s="17" t="s">
        <v>452</v>
      </c>
      <c r="C161" s="17">
        <v>13</v>
      </c>
      <c r="D161" s="22">
        <v>580</v>
      </c>
      <c r="E161" s="23">
        <v>0.05</v>
      </c>
    </row>
    <row r="162" spans="1:5" x14ac:dyDescent="0.25">
      <c r="A162" s="17" t="s">
        <v>88</v>
      </c>
      <c r="B162" s="17" t="s">
        <v>443</v>
      </c>
      <c r="C162" s="17">
        <v>4</v>
      </c>
      <c r="D162" s="22">
        <v>688</v>
      </c>
      <c r="E162" s="23">
        <v>0.13</v>
      </c>
    </row>
    <row r="163" spans="1:5" x14ac:dyDescent="0.25">
      <c r="A163" s="17" t="s">
        <v>327</v>
      </c>
      <c r="B163" s="17" t="s">
        <v>450</v>
      </c>
      <c r="C163" s="17">
        <v>11</v>
      </c>
      <c r="D163" s="22">
        <v>315</v>
      </c>
      <c r="E163" s="23">
        <v>-0.38</v>
      </c>
    </row>
    <row r="164" spans="1:5" x14ac:dyDescent="0.25">
      <c r="A164" s="17" t="s">
        <v>371</v>
      </c>
      <c r="B164" s="17" t="s">
        <v>452</v>
      </c>
      <c r="C164" s="17">
        <v>13</v>
      </c>
      <c r="D164" s="22">
        <v>580</v>
      </c>
      <c r="E164" s="23">
        <v>0.05</v>
      </c>
    </row>
    <row r="165" spans="1:5" x14ac:dyDescent="0.25">
      <c r="A165" s="17" t="s">
        <v>182</v>
      </c>
      <c r="B165" s="17" t="s">
        <v>446</v>
      </c>
      <c r="C165" s="17">
        <v>7</v>
      </c>
      <c r="D165" s="22">
        <v>501</v>
      </c>
      <c r="E165" s="23">
        <v>-0.09</v>
      </c>
    </row>
    <row r="166" spans="1:5" x14ac:dyDescent="0.25">
      <c r="A166" s="17" t="s">
        <v>89</v>
      </c>
      <c r="B166" s="17" t="s">
        <v>443</v>
      </c>
      <c r="C166" s="17">
        <v>4</v>
      </c>
      <c r="D166" s="22">
        <v>688</v>
      </c>
      <c r="E166" s="23">
        <v>0.13</v>
      </c>
    </row>
    <row r="167" spans="1:5" x14ac:dyDescent="0.25">
      <c r="A167" s="17" t="s">
        <v>6</v>
      </c>
      <c r="B167" s="17" t="s">
        <v>440</v>
      </c>
      <c r="C167" s="17">
        <v>1</v>
      </c>
      <c r="D167" s="22">
        <v>682</v>
      </c>
      <c r="E167" s="23">
        <v>0.04</v>
      </c>
    </row>
    <row r="168" spans="1:5" x14ac:dyDescent="0.25">
      <c r="A168" s="17" t="s">
        <v>90</v>
      </c>
      <c r="B168" s="17" t="s">
        <v>443</v>
      </c>
      <c r="C168" s="17">
        <v>4</v>
      </c>
      <c r="D168" s="22">
        <v>688</v>
      </c>
      <c r="E168" s="23">
        <v>0.13</v>
      </c>
    </row>
    <row r="169" spans="1:5" x14ac:dyDescent="0.25">
      <c r="A169" s="17" t="s">
        <v>286</v>
      </c>
      <c r="B169" s="17" t="s">
        <v>449</v>
      </c>
      <c r="C169" s="17">
        <v>10</v>
      </c>
      <c r="D169" s="22">
        <v>731</v>
      </c>
      <c r="E169" s="23">
        <v>0.16</v>
      </c>
    </row>
    <row r="170" spans="1:5" x14ac:dyDescent="0.25">
      <c r="A170" s="17" t="s">
        <v>183</v>
      </c>
      <c r="B170" s="17" t="s">
        <v>446</v>
      </c>
      <c r="C170" s="17">
        <v>7</v>
      </c>
      <c r="D170" s="22">
        <v>501</v>
      </c>
      <c r="E170" s="23">
        <v>-0.09</v>
      </c>
    </row>
    <row r="171" spans="1:5" x14ac:dyDescent="0.25">
      <c r="A171" s="17" t="s">
        <v>372</v>
      </c>
      <c r="B171" s="17" t="s">
        <v>452</v>
      </c>
      <c r="C171" s="17">
        <v>13</v>
      </c>
      <c r="D171" s="22">
        <v>580</v>
      </c>
      <c r="E171" s="23">
        <v>0.05</v>
      </c>
    </row>
    <row r="172" spans="1:5" x14ac:dyDescent="0.25">
      <c r="A172" s="17" t="s">
        <v>248</v>
      </c>
      <c r="B172" s="17" t="s">
        <v>448</v>
      </c>
      <c r="C172" s="17">
        <v>9</v>
      </c>
      <c r="D172" s="22">
        <v>796</v>
      </c>
      <c r="E172" s="23">
        <v>0.13</v>
      </c>
    </row>
    <row r="173" spans="1:5" x14ac:dyDescent="0.25">
      <c r="A173" s="17" t="s">
        <v>91</v>
      </c>
      <c r="B173" s="17" t="s">
        <v>443</v>
      </c>
      <c r="C173" s="17">
        <v>4</v>
      </c>
      <c r="D173" s="22">
        <v>688</v>
      </c>
      <c r="E173" s="23">
        <v>0.13</v>
      </c>
    </row>
    <row r="174" spans="1:5" x14ac:dyDescent="0.25">
      <c r="A174" s="17" t="s">
        <v>162</v>
      </c>
      <c r="B174" s="17" t="s">
        <v>446</v>
      </c>
      <c r="C174" s="17">
        <v>7</v>
      </c>
      <c r="D174" s="22">
        <v>501</v>
      </c>
      <c r="E174" s="23">
        <v>-0.09</v>
      </c>
    </row>
    <row r="175" spans="1:5" x14ac:dyDescent="0.25">
      <c r="A175" s="17" t="s">
        <v>116</v>
      </c>
      <c r="B175" s="17" t="s">
        <v>443</v>
      </c>
      <c r="C175" s="17">
        <v>4</v>
      </c>
      <c r="D175" s="22">
        <v>688</v>
      </c>
      <c r="E175" s="23">
        <v>0.13</v>
      </c>
    </row>
    <row r="176" spans="1:5" x14ac:dyDescent="0.25">
      <c r="A176" s="17" t="s">
        <v>18</v>
      </c>
      <c r="B176" s="17" t="s">
        <v>441</v>
      </c>
      <c r="C176" s="17">
        <v>2</v>
      </c>
      <c r="D176" s="22">
        <v>581</v>
      </c>
      <c r="E176" s="23">
        <v>-0.09</v>
      </c>
    </row>
    <row r="177" spans="1:5" x14ac:dyDescent="0.25">
      <c r="A177" s="17" t="s">
        <v>163</v>
      </c>
      <c r="B177" s="17" t="s">
        <v>446</v>
      </c>
      <c r="C177" s="17">
        <v>7</v>
      </c>
      <c r="D177" s="22">
        <v>501</v>
      </c>
      <c r="E177" s="23">
        <v>-0.09</v>
      </c>
    </row>
    <row r="178" spans="1:5" x14ac:dyDescent="0.25">
      <c r="A178" s="17" t="s">
        <v>404</v>
      </c>
      <c r="B178" s="17" t="s">
        <v>452</v>
      </c>
      <c r="C178" s="17">
        <v>13</v>
      </c>
      <c r="D178" s="22">
        <v>580</v>
      </c>
      <c r="E178" s="23">
        <v>0.05</v>
      </c>
    </row>
    <row r="179" spans="1:5" x14ac:dyDescent="0.25">
      <c r="A179" s="17" t="s">
        <v>287</v>
      </c>
      <c r="B179" s="17" t="s">
        <v>449</v>
      </c>
      <c r="C179" s="17">
        <v>10</v>
      </c>
      <c r="D179" s="22">
        <v>731</v>
      </c>
      <c r="E179" s="23">
        <v>0.16</v>
      </c>
    </row>
    <row r="180" spans="1:5" x14ac:dyDescent="0.25">
      <c r="A180" s="17" t="s">
        <v>249</v>
      </c>
      <c r="B180" s="17" t="s">
        <v>448</v>
      </c>
      <c r="C180" s="17">
        <v>9</v>
      </c>
      <c r="D180" s="22">
        <v>796</v>
      </c>
      <c r="E180" s="23">
        <v>0.13</v>
      </c>
    </row>
    <row r="181" spans="1:5" x14ac:dyDescent="0.25">
      <c r="A181" s="17" t="s">
        <v>309</v>
      </c>
      <c r="B181" s="17" t="s">
        <v>450</v>
      </c>
      <c r="C181" s="17">
        <v>11</v>
      </c>
      <c r="D181" s="22">
        <v>315</v>
      </c>
      <c r="E181" s="23">
        <v>-0.38</v>
      </c>
    </row>
    <row r="182" spans="1:5" x14ac:dyDescent="0.25">
      <c r="A182" s="17" t="s">
        <v>250</v>
      </c>
      <c r="B182" s="17" t="s">
        <v>448</v>
      </c>
      <c r="C182" s="17">
        <v>9</v>
      </c>
      <c r="D182" s="22">
        <v>796</v>
      </c>
      <c r="E182" s="23">
        <v>0.13</v>
      </c>
    </row>
    <row r="183" spans="1:5" x14ac:dyDescent="0.25">
      <c r="A183" s="17" t="s">
        <v>184</v>
      </c>
      <c r="B183" s="17" t="s">
        <v>446</v>
      </c>
      <c r="C183" s="17">
        <v>7</v>
      </c>
      <c r="D183" s="22">
        <v>501</v>
      </c>
      <c r="E183" s="23">
        <v>-0.09</v>
      </c>
    </row>
    <row r="184" spans="1:5" x14ac:dyDescent="0.25">
      <c r="A184" s="17" t="s">
        <v>67</v>
      </c>
      <c r="B184" s="17" t="s">
        <v>442</v>
      </c>
      <c r="C184" s="17">
        <v>3</v>
      </c>
      <c r="D184" s="22">
        <v>646</v>
      </c>
      <c r="E184" s="23">
        <v>0.1</v>
      </c>
    </row>
    <row r="185" spans="1:5" x14ac:dyDescent="0.25">
      <c r="A185" s="17" t="s">
        <v>310</v>
      </c>
      <c r="B185" s="17" t="s">
        <v>450</v>
      </c>
      <c r="C185" s="17">
        <v>11</v>
      </c>
      <c r="D185" s="22">
        <v>315</v>
      </c>
      <c r="E185" s="23">
        <v>-0.38</v>
      </c>
    </row>
    <row r="186" spans="1:5" x14ac:dyDescent="0.25">
      <c r="A186" s="17" t="s">
        <v>185</v>
      </c>
      <c r="B186" s="17" t="s">
        <v>446</v>
      </c>
      <c r="C186" s="17">
        <v>7</v>
      </c>
      <c r="D186" s="22">
        <v>501</v>
      </c>
      <c r="E186" s="23">
        <v>-0.09</v>
      </c>
    </row>
    <row r="187" spans="1:5" x14ac:dyDescent="0.25">
      <c r="A187" s="17" t="s">
        <v>424</v>
      </c>
      <c r="B187" s="17" t="s">
        <v>453</v>
      </c>
      <c r="C187" s="17">
        <v>14</v>
      </c>
      <c r="D187" s="22">
        <v>576</v>
      </c>
      <c r="E187" s="23">
        <v>-0.2</v>
      </c>
    </row>
    <row r="188" spans="1:5" x14ac:dyDescent="0.25">
      <c r="A188" s="17" t="s">
        <v>405</v>
      </c>
      <c r="B188" s="17" t="s">
        <v>452</v>
      </c>
      <c r="C188" s="17">
        <v>13</v>
      </c>
      <c r="D188" s="22">
        <v>580</v>
      </c>
      <c r="E188" s="23">
        <v>0.05</v>
      </c>
    </row>
    <row r="189" spans="1:5" x14ac:dyDescent="0.25">
      <c r="A189" s="17" t="s">
        <v>164</v>
      </c>
      <c r="B189" s="17" t="s">
        <v>446</v>
      </c>
      <c r="C189" s="17">
        <v>7</v>
      </c>
      <c r="D189" s="22">
        <v>501</v>
      </c>
      <c r="E189" s="23">
        <v>-0.09</v>
      </c>
    </row>
    <row r="190" spans="1:5" x14ac:dyDescent="0.25">
      <c r="A190" s="17" t="s">
        <v>7</v>
      </c>
      <c r="B190" s="17" t="s">
        <v>440</v>
      </c>
      <c r="C190" s="17">
        <v>1</v>
      </c>
      <c r="D190" s="22">
        <v>682</v>
      </c>
      <c r="E190" s="23">
        <v>0.04</v>
      </c>
    </row>
    <row r="191" spans="1:5" x14ac:dyDescent="0.25">
      <c r="A191" s="17" t="s">
        <v>328</v>
      </c>
      <c r="B191" s="17" t="s">
        <v>450</v>
      </c>
      <c r="C191" s="17">
        <v>11</v>
      </c>
      <c r="D191" s="22">
        <v>315</v>
      </c>
      <c r="E191" s="23">
        <v>-0.38</v>
      </c>
    </row>
    <row r="192" spans="1:5" x14ac:dyDescent="0.25">
      <c r="A192" s="17" t="s">
        <v>251</v>
      </c>
      <c r="B192" s="17" t="s">
        <v>448</v>
      </c>
      <c r="C192" s="17">
        <v>9</v>
      </c>
      <c r="D192" s="22">
        <v>796</v>
      </c>
      <c r="E192" s="23">
        <v>0.13</v>
      </c>
    </row>
    <row r="193" spans="1:5" x14ac:dyDescent="0.25">
      <c r="A193" s="17" t="s">
        <v>373</v>
      </c>
      <c r="B193" s="17" t="s">
        <v>452</v>
      </c>
      <c r="C193" s="17">
        <v>13</v>
      </c>
      <c r="D193" s="22">
        <v>580</v>
      </c>
      <c r="E193" s="23">
        <v>0.05</v>
      </c>
    </row>
    <row r="194" spans="1:5" x14ac:dyDescent="0.25">
      <c r="A194" s="17" t="s">
        <v>374</v>
      </c>
      <c r="B194" s="17" t="s">
        <v>452</v>
      </c>
      <c r="C194" s="17">
        <v>13</v>
      </c>
      <c r="D194" s="22">
        <v>580</v>
      </c>
      <c r="E194" s="23">
        <v>0.05</v>
      </c>
    </row>
    <row r="195" spans="1:5" x14ac:dyDescent="0.25">
      <c r="A195" s="17" t="s">
        <v>425</v>
      </c>
      <c r="B195" s="17" t="s">
        <v>453</v>
      </c>
      <c r="C195" s="17">
        <v>14</v>
      </c>
      <c r="D195" s="22">
        <v>576</v>
      </c>
      <c r="E195" s="23">
        <v>-0.2</v>
      </c>
    </row>
    <row r="196" spans="1:5" x14ac:dyDescent="0.25">
      <c r="A196" s="17" t="s">
        <v>219</v>
      </c>
      <c r="B196" s="17" t="s">
        <v>447</v>
      </c>
      <c r="C196" s="17">
        <v>8</v>
      </c>
      <c r="D196" s="22">
        <v>324</v>
      </c>
      <c r="E196" s="23">
        <v>0.09</v>
      </c>
    </row>
    <row r="197" spans="1:5" x14ac:dyDescent="0.25">
      <c r="A197" s="17" t="s">
        <v>165</v>
      </c>
      <c r="B197" s="17" t="s">
        <v>446</v>
      </c>
      <c r="C197" s="17">
        <v>7</v>
      </c>
      <c r="D197" s="22">
        <v>501</v>
      </c>
      <c r="E197" s="23">
        <v>-0.09</v>
      </c>
    </row>
    <row r="198" spans="1:5" x14ac:dyDescent="0.25">
      <c r="A198" s="17" t="s">
        <v>186</v>
      </c>
      <c r="B198" s="17" t="s">
        <v>446</v>
      </c>
      <c r="C198" s="17">
        <v>7</v>
      </c>
      <c r="D198" s="22">
        <v>501</v>
      </c>
      <c r="E198" s="23">
        <v>-0.09</v>
      </c>
    </row>
    <row r="199" spans="1:5" x14ac:dyDescent="0.25">
      <c r="A199" s="17" t="s">
        <v>252</v>
      </c>
      <c r="B199" s="17" t="s">
        <v>448</v>
      </c>
      <c r="C199" s="17">
        <v>9</v>
      </c>
      <c r="D199" s="22">
        <v>796</v>
      </c>
      <c r="E199" s="23">
        <v>0.13</v>
      </c>
    </row>
    <row r="200" spans="1:5" x14ac:dyDescent="0.25">
      <c r="A200" s="17" t="s">
        <v>42</v>
      </c>
      <c r="B200" s="17" t="s">
        <v>442</v>
      </c>
      <c r="C200" s="17">
        <v>3</v>
      </c>
      <c r="D200" s="22">
        <v>646</v>
      </c>
      <c r="E200" s="23">
        <v>0.1</v>
      </c>
    </row>
    <row r="201" spans="1:5" x14ac:dyDescent="0.25">
      <c r="A201" s="17" t="s">
        <v>253</v>
      </c>
      <c r="B201" s="17" t="s">
        <v>448</v>
      </c>
      <c r="C201" s="17">
        <v>9</v>
      </c>
      <c r="D201" s="22">
        <v>796</v>
      </c>
      <c r="E201" s="23">
        <v>0.13</v>
      </c>
    </row>
    <row r="202" spans="1:5" x14ac:dyDescent="0.25">
      <c r="A202" s="17" t="s">
        <v>43</v>
      </c>
      <c r="B202" s="17" t="s">
        <v>442</v>
      </c>
      <c r="C202" s="17">
        <v>3</v>
      </c>
      <c r="D202" s="22">
        <v>646</v>
      </c>
      <c r="E202" s="23">
        <v>0.1</v>
      </c>
    </row>
    <row r="203" spans="1:5" x14ac:dyDescent="0.25">
      <c r="A203" s="17" t="s">
        <v>8</v>
      </c>
      <c r="B203" s="17" t="s">
        <v>440</v>
      </c>
      <c r="C203" s="17">
        <v>1</v>
      </c>
      <c r="D203" s="22">
        <v>682</v>
      </c>
      <c r="E203" s="23">
        <v>0.04</v>
      </c>
    </row>
    <row r="204" spans="1:5" x14ac:dyDescent="0.25">
      <c r="A204" s="17" t="s">
        <v>187</v>
      </c>
      <c r="B204" s="17" t="s">
        <v>446</v>
      </c>
      <c r="C204" s="17">
        <v>7</v>
      </c>
      <c r="D204" s="22">
        <v>501</v>
      </c>
      <c r="E204" s="23">
        <v>-0.09</v>
      </c>
    </row>
    <row r="205" spans="1:5" x14ac:dyDescent="0.25">
      <c r="A205" s="17" t="s">
        <v>188</v>
      </c>
      <c r="B205" s="17" t="s">
        <v>446</v>
      </c>
      <c r="C205" s="17">
        <v>7</v>
      </c>
      <c r="D205" s="22">
        <v>501</v>
      </c>
      <c r="E205" s="23">
        <v>-0.09</v>
      </c>
    </row>
    <row r="206" spans="1:5" x14ac:dyDescent="0.25">
      <c r="A206" s="17" t="s">
        <v>189</v>
      </c>
      <c r="B206" s="17" t="s">
        <v>446</v>
      </c>
      <c r="C206" s="17">
        <v>7</v>
      </c>
      <c r="D206" s="22">
        <v>501</v>
      </c>
      <c r="E206" s="23">
        <v>-0.09</v>
      </c>
    </row>
    <row r="207" spans="1:5" x14ac:dyDescent="0.25">
      <c r="A207" s="17" t="s">
        <v>140</v>
      </c>
      <c r="B207" s="17" t="s">
        <v>445</v>
      </c>
      <c r="C207" s="17">
        <v>6</v>
      </c>
      <c r="D207" s="22">
        <v>1013</v>
      </c>
      <c r="E207" s="23">
        <v>-0.1</v>
      </c>
    </row>
    <row r="208" spans="1:5" x14ac:dyDescent="0.25">
      <c r="A208" s="17" t="s">
        <v>44</v>
      </c>
      <c r="B208" s="17" t="s">
        <v>442</v>
      </c>
      <c r="C208" s="17">
        <v>3</v>
      </c>
      <c r="D208" s="22">
        <v>646</v>
      </c>
      <c r="E208" s="23">
        <v>0.1</v>
      </c>
    </row>
    <row r="209" spans="1:5" x14ac:dyDescent="0.25">
      <c r="A209" s="17" t="s">
        <v>406</v>
      </c>
      <c r="B209" s="17" t="s">
        <v>452</v>
      </c>
      <c r="C209" s="17">
        <v>13</v>
      </c>
      <c r="D209" s="22">
        <v>580</v>
      </c>
      <c r="E209" s="23">
        <v>0.05</v>
      </c>
    </row>
    <row r="210" spans="1:5" x14ac:dyDescent="0.25">
      <c r="A210" s="17" t="s">
        <v>128</v>
      </c>
      <c r="B210" s="17" t="s">
        <v>444</v>
      </c>
      <c r="C210" s="17">
        <v>5</v>
      </c>
      <c r="D210" s="22">
        <v>545</v>
      </c>
      <c r="E210" s="23">
        <v>0.17</v>
      </c>
    </row>
    <row r="211" spans="1:5" x14ac:dyDescent="0.25">
      <c r="A211" s="17" t="s">
        <v>254</v>
      </c>
      <c r="B211" s="17" t="s">
        <v>448</v>
      </c>
      <c r="C211" s="17">
        <v>9</v>
      </c>
      <c r="D211" s="22">
        <v>796</v>
      </c>
      <c r="E211" s="23">
        <v>0.13</v>
      </c>
    </row>
    <row r="212" spans="1:5" x14ac:dyDescent="0.25">
      <c r="A212" s="17" t="s">
        <v>288</v>
      </c>
      <c r="B212" s="17" t="s">
        <v>449</v>
      </c>
      <c r="C212" s="17">
        <v>10</v>
      </c>
      <c r="D212" s="22">
        <v>731</v>
      </c>
      <c r="E212" s="23">
        <v>0.16</v>
      </c>
    </row>
    <row r="213" spans="1:5" x14ac:dyDescent="0.25">
      <c r="A213" s="17" t="s">
        <v>289</v>
      </c>
      <c r="B213" s="17" t="s">
        <v>449</v>
      </c>
      <c r="C213" s="17">
        <v>10</v>
      </c>
      <c r="D213" s="22">
        <v>731</v>
      </c>
      <c r="E213" s="23">
        <v>0.16</v>
      </c>
    </row>
    <row r="214" spans="1:5" x14ac:dyDescent="0.25">
      <c r="A214" s="17" t="s">
        <v>190</v>
      </c>
      <c r="B214" s="17" t="s">
        <v>446</v>
      </c>
      <c r="C214" s="17">
        <v>7</v>
      </c>
      <c r="D214" s="22">
        <v>501</v>
      </c>
      <c r="E214" s="23">
        <v>-0.09</v>
      </c>
    </row>
    <row r="215" spans="1:5" x14ac:dyDescent="0.25">
      <c r="A215" s="17" t="s">
        <v>375</v>
      </c>
      <c r="B215" s="17" t="s">
        <v>452</v>
      </c>
      <c r="C215" s="17">
        <v>13</v>
      </c>
      <c r="D215" s="22">
        <v>580</v>
      </c>
      <c r="E215" s="23">
        <v>0.05</v>
      </c>
    </row>
    <row r="216" spans="1:5" x14ac:dyDescent="0.25">
      <c r="A216" s="17" t="s">
        <v>45</v>
      </c>
      <c r="B216" s="17" t="s">
        <v>442</v>
      </c>
      <c r="C216" s="17">
        <v>3</v>
      </c>
      <c r="D216" s="22">
        <v>646</v>
      </c>
      <c r="E216" s="23">
        <v>0.1</v>
      </c>
    </row>
    <row r="217" spans="1:5" x14ac:dyDescent="0.25">
      <c r="A217" s="17" t="s">
        <v>92</v>
      </c>
      <c r="B217" s="17" t="s">
        <v>443</v>
      </c>
      <c r="C217" s="17">
        <v>4</v>
      </c>
      <c r="D217" s="22">
        <v>688</v>
      </c>
      <c r="E217" s="23">
        <v>0.13</v>
      </c>
    </row>
    <row r="218" spans="1:5" x14ac:dyDescent="0.25">
      <c r="A218" s="17" t="s">
        <v>255</v>
      </c>
      <c r="B218" s="17" t="s">
        <v>448</v>
      </c>
      <c r="C218" s="17">
        <v>9</v>
      </c>
      <c r="D218" s="22">
        <v>796</v>
      </c>
      <c r="E218" s="23">
        <v>0.13</v>
      </c>
    </row>
    <row r="219" spans="1:5" x14ac:dyDescent="0.25">
      <c r="A219" s="17" t="s">
        <v>376</v>
      </c>
      <c r="B219" s="17" t="s">
        <v>452</v>
      </c>
      <c r="C219" s="17">
        <v>13</v>
      </c>
      <c r="D219" s="22">
        <v>580</v>
      </c>
      <c r="E219" s="23">
        <v>0.05</v>
      </c>
    </row>
    <row r="220" spans="1:5" x14ac:dyDescent="0.25">
      <c r="A220" s="17" t="s">
        <v>256</v>
      </c>
      <c r="B220" s="17" t="s">
        <v>448</v>
      </c>
      <c r="C220" s="17">
        <v>9</v>
      </c>
      <c r="D220" s="22">
        <v>796</v>
      </c>
      <c r="E220" s="23">
        <v>0.13</v>
      </c>
    </row>
    <row r="221" spans="1:5" x14ac:dyDescent="0.25">
      <c r="A221" s="17" t="s">
        <v>9</v>
      </c>
      <c r="B221" s="17" t="s">
        <v>440</v>
      </c>
      <c r="C221" s="17">
        <v>1</v>
      </c>
      <c r="D221" s="22">
        <v>682</v>
      </c>
      <c r="E221" s="23">
        <v>0.04</v>
      </c>
    </row>
    <row r="222" spans="1:5" x14ac:dyDescent="0.25">
      <c r="A222" s="17" t="s">
        <v>93</v>
      </c>
      <c r="B222" s="17" t="s">
        <v>443</v>
      </c>
      <c r="C222" s="17">
        <v>4</v>
      </c>
      <c r="D222" s="22">
        <v>688</v>
      </c>
      <c r="E222" s="23">
        <v>0.13</v>
      </c>
    </row>
    <row r="223" spans="1:5" x14ac:dyDescent="0.25">
      <c r="A223" s="17" t="s">
        <v>290</v>
      </c>
      <c r="B223" s="17" t="s">
        <v>449</v>
      </c>
      <c r="C223" s="17">
        <v>10</v>
      </c>
      <c r="D223" s="22">
        <v>731</v>
      </c>
      <c r="E223" s="23">
        <v>0.16</v>
      </c>
    </row>
    <row r="224" spans="1:5" x14ac:dyDescent="0.25">
      <c r="A224" s="17" t="s">
        <v>407</v>
      </c>
      <c r="B224" s="17" t="s">
        <v>452</v>
      </c>
      <c r="C224" s="17">
        <v>13</v>
      </c>
      <c r="D224" s="22">
        <v>580</v>
      </c>
      <c r="E224" s="23">
        <v>0.05</v>
      </c>
    </row>
    <row r="225" spans="1:5" x14ac:dyDescent="0.25">
      <c r="A225" s="17" t="s">
        <v>377</v>
      </c>
      <c r="B225" s="17" t="s">
        <v>452</v>
      </c>
      <c r="C225" s="17">
        <v>13</v>
      </c>
      <c r="D225" s="22">
        <v>580</v>
      </c>
      <c r="E225" s="23">
        <v>0.05</v>
      </c>
    </row>
    <row r="226" spans="1:5" x14ac:dyDescent="0.25">
      <c r="A226" s="17" t="s">
        <v>291</v>
      </c>
      <c r="B226" s="17" t="s">
        <v>449</v>
      </c>
      <c r="C226" s="17">
        <v>10</v>
      </c>
      <c r="D226" s="22">
        <v>731</v>
      </c>
      <c r="E226" s="23">
        <v>0.16</v>
      </c>
    </row>
    <row r="227" spans="1:5" x14ac:dyDescent="0.25">
      <c r="A227" s="17" t="s">
        <v>408</v>
      </c>
      <c r="B227" s="17" t="s">
        <v>452</v>
      </c>
      <c r="C227" s="17">
        <v>13</v>
      </c>
      <c r="D227" s="22">
        <v>580</v>
      </c>
      <c r="E227" s="23">
        <v>0.05</v>
      </c>
    </row>
    <row r="228" spans="1:5" x14ac:dyDescent="0.25">
      <c r="A228" s="17" t="s">
        <v>191</v>
      </c>
      <c r="B228" s="17" t="s">
        <v>446</v>
      </c>
      <c r="C228" s="17">
        <v>7</v>
      </c>
      <c r="D228" s="22">
        <v>501</v>
      </c>
      <c r="E228" s="23">
        <v>-0.09</v>
      </c>
    </row>
    <row r="229" spans="1:5" x14ac:dyDescent="0.25">
      <c r="A229" s="17" t="s">
        <v>426</v>
      </c>
      <c r="B229" s="17" t="s">
        <v>453</v>
      </c>
      <c r="C229" s="17">
        <v>14</v>
      </c>
      <c r="D229" s="22">
        <v>576</v>
      </c>
      <c r="E229" s="23">
        <v>-0.2</v>
      </c>
    </row>
    <row r="230" spans="1:5" x14ac:dyDescent="0.25">
      <c r="A230" s="17" t="s">
        <v>427</v>
      </c>
      <c r="B230" s="17" t="s">
        <v>453</v>
      </c>
      <c r="C230" s="17">
        <v>14</v>
      </c>
      <c r="D230" s="22">
        <v>576</v>
      </c>
      <c r="E230" s="23">
        <v>-0.2</v>
      </c>
    </row>
    <row r="231" spans="1:5" x14ac:dyDescent="0.25">
      <c r="A231" s="17" t="s">
        <v>46</v>
      </c>
      <c r="B231" s="17" t="s">
        <v>442</v>
      </c>
      <c r="C231" s="17">
        <v>3</v>
      </c>
      <c r="D231" s="22">
        <v>646</v>
      </c>
      <c r="E231" s="23">
        <v>0.1</v>
      </c>
    </row>
    <row r="232" spans="1:5" x14ac:dyDescent="0.25">
      <c r="A232" s="17" t="s">
        <v>166</v>
      </c>
      <c r="B232" s="17" t="s">
        <v>446</v>
      </c>
      <c r="C232" s="17">
        <v>7</v>
      </c>
      <c r="D232" s="22">
        <v>501</v>
      </c>
      <c r="E232" s="23">
        <v>-0.09</v>
      </c>
    </row>
    <row r="233" spans="1:5" x14ac:dyDescent="0.25">
      <c r="A233" s="17" t="s">
        <v>409</v>
      </c>
      <c r="B233" s="17" t="s">
        <v>452</v>
      </c>
      <c r="C233" s="17">
        <v>13</v>
      </c>
      <c r="D233" s="22">
        <v>580</v>
      </c>
      <c r="E233" s="23">
        <v>0.05</v>
      </c>
    </row>
    <row r="234" spans="1:5" x14ac:dyDescent="0.25">
      <c r="A234" s="17" t="s">
        <v>428</v>
      </c>
      <c r="B234" s="17" t="s">
        <v>453</v>
      </c>
      <c r="C234" s="17">
        <v>14</v>
      </c>
      <c r="D234" s="22">
        <v>576</v>
      </c>
      <c r="E234" s="23">
        <v>-0.2</v>
      </c>
    </row>
    <row r="235" spans="1:5" x14ac:dyDescent="0.25">
      <c r="A235" s="17" t="s">
        <v>410</v>
      </c>
      <c r="B235" s="17" t="s">
        <v>452</v>
      </c>
      <c r="C235" s="17">
        <v>13</v>
      </c>
      <c r="D235" s="22">
        <v>580</v>
      </c>
      <c r="E235" s="23">
        <v>0.05</v>
      </c>
    </row>
    <row r="236" spans="1:5" x14ac:dyDescent="0.25">
      <c r="A236" s="17" t="s">
        <v>10</v>
      </c>
      <c r="B236" s="17" t="s">
        <v>440</v>
      </c>
      <c r="C236" s="17">
        <v>1</v>
      </c>
      <c r="D236" s="22">
        <v>682</v>
      </c>
      <c r="E236" s="23">
        <v>0.04</v>
      </c>
    </row>
    <row r="237" spans="1:5" x14ac:dyDescent="0.25">
      <c r="A237" s="17" t="s">
        <v>19</v>
      </c>
      <c r="B237" s="17" t="s">
        <v>441</v>
      </c>
      <c r="C237" s="17">
        <v>2</v>
      </c>
      <c r="D237" s="22">
        <v>581</v>
      </c>
      <c r="E237" s="23">
        <v>-0.09</v>
      </c>
    </row>
    <row r="238" spans="1:5" x14ac:dyDescent="0.25">
      <c r="A238" s="17" t="s">
        <v>47</v>
      </c>
      <c r="B238" s="17" t="s">
        <v>442</v>
      </c>
      <c r="C238" s="17">
        <v>3</v>
      </c>
      <c r="D238" s="22">
        <v>646</v>
      </c>
      <c r="E238" s="23">
        <v>0.1</v>
      </c>
    </row>
    <row r="239" spans="1:5" x14ac:dyDescent="0.25">
      <c r="A239" s="17" t="s">
        <v>311</v>
      </c>
      <c r="B239" s="17" t="s">
        <v>450</v>
      </c>
      <c r="C239" s="17">
        <v>11</v>
      </c>
      <c r="D239" s="22">
        <v>315</v>
      </c>
      <c r="E239" s="23">
        <v>-0.38</v>
      </c>
    </row>
    <row r="240" spans="1:5" x14ac:dyDescent="0.25">
      <c r="A240" s="17" t="s">
        <v>329</v>
      </c>
      <c r="B240" s="17" t="s">
        <v>450</v>
      </c>
      <c r="C240" s="17">
        <v>11</v>
      </c>
      <c r="D240" s="22">
        <v>315</v>
      </c>
      <c r="E240" s="23">
        <v>-0.38</v>
      </c>
    </row>
    <row r="241" spans="1:5" x14ac:dyDescent="0.25">
      <c r="A241" s="17" t="s">
        <v>192</v>
      </c>
      <c r="B241" s="17" t="s">
        <v>446</v>
      </c>
      <c r="C241" s="17">
        <v>7</v>
      </c>
      <c r="D241" s="22">
        <v>501</v>
      </c>
      <c r="E241" s="23">
        <v>-0.09</v>
      </c>
    </row>
    <row r="242" spans="1:5" x14ac:dyDescent="0.25">
      <c r="A242" s="17" t="s">
        <v>20</v>
      </c>
      <c r="B242" s="17" t="s">
        <v>441</v>
      </c>
      <c r="C242" s="17">
        <v>2</v>
      </c>
      <c r="D242" s="22">
        <v>581</v>
      </c>
      <c r="E242" s="23">
        <v>-0.09</v>
      </c>
    </row>
    <row r="243" spans="1:5" x14ac:dyDescent="0.25">
      <c r="A243" s="17" t="s">
        <v>378</v>
      </c>
      <c r="B243" s="17" t="s">
        <v>452</v>
      </c>
      <c r="C243" s="17">
        <v>13</v>
      </c>
      <c r="D243" s="22">
        <v>580</v>
      </c>
      <c r="E243" s="23">
        <v>0.05</v>
      </c>
    </row>
    <row r="244" spans="1:5" x14ac:dyDescent="0.25">
      <c r="A244" s="17" t="s">
        <v>94</v>
      </c>
      <c r="B244" s="17" t="s">
        <v>443</v>
      </c>
      <c r="C244" s="17">
        <v>4</v>
      </c>
      <c r="D244" s="22">
        <v>688</v>
      </c>
      <c r="E244" s="23">
        <v>0.13</v>
      </c>
    </row>
    <row r="245" spans="1:5" x14ac:dyDescent="0.25">
      <c r="A245" s="17" t="s">
        <v>330</v>
      </c>
      <c r="B245" s="17" t="s">
        <v>450</v>
      </c>
      <c r="C245" s="17">
        <v>11</v>
      </c>
      <c r="D245" s="22">
        <v>315</v>
      </c>
      <c r="E245" s="23">
        <v>-0.38</v>
      </c>
    </row>
    <row r="246" spans="1:5" x14ac:dyDescent="0.25">
      <c r="A246" s="17" t="s">
        <v>95</v>
      </c>
      <c r="B246" s="17" t="s">
        <v>443</v>
      </c>
      <c r="C246" s="17">
        <v>4</v>
      </c>
      <c r="D246" s="22">
        <v>688</v>
      </c>
      <c r="E246" s="23">
        <v>0.13</v>
      </c>
    </row>
    <row r="247" spans="1:5" x14ac:dyDescent="0.25">
      <c r="A247" s="17" t="s">
        <v>257</v>
      </c>
      <c r="B247" s="17" t="s">
        <v>448</v>
      </c>
      <c r="C247" s="17">
        <v>9</v>
      </c>
      <c r="D247" s="22">
        <v>796</v>
      </c>
      <c r="E247" s="23">
        <v>0.13</v>
      </c>
    </row>
    <row r="248" spans="1:5" x14ac:dyDescent="0.25">
      <c r="A248" s="17" t="s">
        <v>411</v>
      </c>
      <c r="B248" s="17" t="s">
        <v>452</v>
      </c>
      <c r="C248" s="17">
        <v>13</v>
      </c>
      <c r="D248" s="22">
        <v>580</v>
      </c>
      <c r="E248" s="23">
        <v>0.05</v>
      </c>
    </row>
    <row r="249" spans="1:5" x14ac:dyDescent="0.25">
      <c r="A249" s="17" t="s">
        <v>258</v>
      </c>
      <c r="B249" s="17" t="s">
        <v>448</v>
      </c>
      <c r="C249" s="17">
        <v>9</v>
      </c>
      <c r="D249" s="22">
        <v>796</v>
      </c>
      <c r="E249" s="23">
        <v>0.13</v>
      </c>
    </row>
    <row r="250" spans="1:5" x14ac:dyDescent="0.25">
      <c r="A250" s="17" t="s">
        <v>259</v>
      </c>
      <c r="B250" s="17" t="s">
        <v>448</v>
      </c>
      <c r="C250" s="17">
        <v>9</v>
      </c>
      <c r="D250" s="22">
        <v>796</v>
      </c>
      <c r="E250" s="23">
        <v>0.13</v>
      </c>
    </row>
    <row r="251" spans="1:5" x14ac:dyDescent="0.25">
      <c r="A251" s="17" t="s">
        <v>260</v>
      </c>
      <c r="B251" s="17" t="s">
        <v>448</v>
      </c>
      <c r="C251" s="17">
        <v>9</v>
      </c>
      <c r="D251" s="22">
        <v>796</v>
      </c>
      <c r="E251" s="23">
        <v>0.13</v>
      </c>
    </row>
    <row r="252" spans="1:5" x14ac:dyDescent="0.25">
      <c r="A252" s="17" t="s">
        <v>292</v>
      </c>
      <c r="B252" s="17" t="s">
        <v>449</v>
      </c>
      <c r="C252" s="17">
        <v>10</v>
      </c>
      <c r="D252" s="22">
        <v>731</v>
      </c>
      <c r="E252" s="23">
        <v>0.16</v>
      </c>
    </row>
    <row r="253" spans="1:5" x14ac:dyDescent="0.25">
      <c r="A253" s="17" t="s">
        <v>261</v>
      </c>
      <c r="B253" s="17" t="s">
        <v>448</v>
      </c>
      <c r="C253" s="17">
        <v>9</v>
      </c>
      <c r="D253" s="22">
        <v>796</v>
      </c>
      <c r="E253" s="23">
        <v>0.13</v>
      </c>
    </row>
    <row r="254" spans="1:5" x14ac:dyDescent="0.25">
      <c r="A254" s="17" t="s">
        <v>412</v>
      </c>
      <c r="B254" s="17" t="s">
        <v>452</v>
      </c>
      <c r="C254" s="17">
        <v>13</v>
      </c>
      <c r="D254" s="22">
        <v>580</v>
      </c>
      <c r="E254" s="23">
        <v>0.05</v>
      </c>
    </row>
    <row r="255" spans="1:5" x14ac:dyDescent="0.25">
      <c r="A255" s="17" t="s">
        <v>293</v>
      </c>
      <c r="B255" s="17" t="s">
        <v>449</v>
      </c>
      <c r="C255" s="17">
        <v>10</v>
      </c>
      <c r="D255" s="22">
        <v>731</v>
      </c>
      <c r="E255" s="23">
        <v>0.16</v>
      </c>
    </row>
    <row r="256" spans="1:5" x14ac:dyDescent="0.25">
      <c r="A256" s="17" t="s">
        <v>263</v>
      </c>
      <c r="B256" s="17" t="s">
        <v>448</v>
      </c>
      <c r="C256" s="17">
        <v>9</v>
      </c>
      <c r="D256" s="22">
        <v>796</v>
      </c>
      <c r="E256" s="23">
        <v>0.13</v>
      </c>
    </row>
    <row r="257" spans="1:5" x14ac:dyDescent="0.25">
      <c r="A257" s="17" t="s">
        <v>193</v>
      </c>
      <c r="B257" s="17" t="s">
        <v>446</v>
      </c>
      <c r="C257" s="17">
        <v>7</v>
      </c>
      <c r="D257" s="22">
        <v>501</v>
      </c>
      <c r="E257" s="23">
        <v>-0.09</v>
      </c>
    </row>
    <row r="258" spans="1:5" x14ac:dyDescent="0.25">
      <c r="A258" s="17" t="s">
        <v>264</v>
      </c>
      <c r="B258" s="17" t="s">
        <v>448</v>
      </c>
      <c r="C258" s="17">
        <v>9</v>
      </c>
      <c r="D258" s="22">
        <v>796</v>
      </c>
      <c r="E258" s="23">
        <v>0.13</v>
      </c>
    </row>
    <row r="259" spans="1:5" x14ac:dyDescent="0.25">
      <c r="A259" s="17" t="s">
        <v>262</v>
      </c>
      <c r="B259" s="17" t="s">
        <v>448</v>
      </c>
      <c r="C259" s="17">
        <v>9</v>
      </c>
      <c r="D259" s="22">
        <v>796</v>
      </c>
      <c r="E259" s="23">
        <v>0.13</v>
      </c>
    </row>
    <row r="260" spans="1:5" x14ac:dyDescent="0.25">
      <c r="A260" s="17" t="s">
        <v>48</v>
      </c>
      <c r="B260" s="17" t="s">
        <v>442</v>
      </c>
      <c r="C260" s="17">
        <v>3</v>
      </c>
      <c r="D260" s="22">
        <v>646</v>
      </c>
      <c r="E260" s="23">
        <v>0.1</v>
      </c>
    </row>
    <row r="261" spans="1:5" x14ac:dyDescent="0.25">
      <c r="A261" s="17" t="s">
        <v>129</v>
      </c>
      <c r="B261" s="17" t="s">
        <v>444</v>
      </c>
      <c r="C261" s="17">
        <v>5</v>
      </c>
      <c r="D261" s="22">
        <v>545</v>
      </c>
      <c r="E261" s="23">
        <v>0.17</v>
      </c>
    </row>
    <row r="262" spans="1:5" x14ac:dyDescent="0.25">
      <c r="A262" s="17" t="s">
        <v>294</v>
      </c>
      <c r="B262" s="17" t="s">
        <v>449</v>
      </c>
      <c r="C262" s="17">
        <v>10</v>
      </c>
      <c r="D262" s="22">
        <v>731</v>
      </c>
      <c r="E262" s="23">
        <v>0.16</v>
      </c>
    </row>
    <row r="263" spans="1:5" x14ac:dyDescent="0.25">
      <c r="A263" s="17" t="s">
        <v>312</v>
      </c>
      <c r="B263" s="17" t="s">
        <v>450</v>
      </c>
      <c r="C263" s="17">
        <v>11</v>
      </c>
      <c r="D263" s="22">
        <v>315</v>
      </c>
      <c r="E263" s="23">
        <v>-0.38</v>
      </c>
    </row>
    <row r="264" spans="1:5" x14ac:dyDescent="0.25">
      <c r="A264" s="17" t="s">
        <v>49</v>
      </c>
      <c r="B264" s="17" t="s">
        <v>442</v>
      </c>
      <c r="C264" s="17">
        <v>3</v>
      </c>
      <c r="D264" s="22">
        <v>646</v>
      </c>
      <c r="E264" s="23">
        <v>0.1</v>
      </c>
    </row>
    <row r="265" spans="1:5" x14ac:dyDescent="0.25">
      <c r="A265" s="17" t="s">
        <v>141</v>
      </c>
      <c r="B265" s="17" t="s">
        <v>445</v>
      </c>
      <c r="C265" s="17">
        <v>6</v>
      </c>
      <c r="D265" s="22">
        <v>1013</v>
      </c>
      <c r="E265" s="23">
        <v>-0.1</v>
      </c>
    </row>
    <row r="266" spans="1:5" x14ac:dyDescent="0.25">
      <c r="A266" s="17" t="s">
        <v>194</v>
      </c>
      <c r="B266" s="17" t="s">
        <v>446</v>
      </c>
      <c r="C266" s="17">
        <v>7</v>
      </c>
      <c r="D266" s="22">
        <v>501</v>
      </c>
      <c r="E266" s="23">
        <v>-0.09</v>
      </c>
    </row>
    <row r="267" spans="1:5" x14ac:dyDescent="0.25">
      <c r="A267" s="17" t="s">
        <v>195</v>
      </c>
      <c r="B267" s="17" t="s">
        <v>446</v>
      </c>
      <c r="C267" s="17">
        <v>7</v>
      </c>
      <c r="D267" s="22">
        <v>501</v>
      </c>
      <c r="E267" s="23">
        <v>-0.09</v>
      </c>
    </row>
    <row r="268" spans="1:5" x14ac:dyDescent="0.25">
      <c r="A268" s="17" t="s">
        <v>379</v>
      </c>
      <c r="B268" s="17" t="s">
        <v>452</v>
      </c>
      <c r="C268" s="17">
        <v>13</v>
      </c>
      <c r="D268" s="22">
        <v>580</v>
      </c>
      <c r="E268" s="23">
        <v>0.05</v>
      </c>
    </row>
    <row r="269" spans="1:5" x14ac:dyDescent="0.25">
      <c r="A269" s="17" t="s">
        <v>130</v>
      </c>
      <c r="B269" s="17" t="s">
        <v>444</v>
      </c>
      <c r="C269" s="17">
        <v>5</v>
      </c>
      <c r="D269" s="22">
        <v>545</v>
      </c>
      <c r="E269" s="23">
        <v>0.17</v>
      </c>
    </row>
    <row r="270" spans="1:5" x14ac:dyDescent="0.25">
      <c r="A270" s="17" t="s">
        <v>429</v>
      </c>
      <c r="B270" s="17" t="s">
        <v>453</v>
      </c>
      <c r="C270" s="17">
        <v>14</v>
      </c>
      <c r="D270" s="22">
        <v>576</v>
      </c>
      <c r="E270" s="23">
        <v>-0.2</v>
      </c>
    </row>
    <row r="271" spans="1:5" x14ac:dyDescent="0.25">
      <c r="A271" s="17" t="s">
        <v>196</v>
      </c>
      <c r="B271" s="17" t="s">
        <v>446</v>
      </c>
      <c r="C271" s="17">
        <v>7</v>
      </c>
      <c r="D271" s="22">
        <v>501</v>
      </c>
      <c r="E271" s="23">
        <v>-0.09</v>
      </c>
    </row>
    <row r="272" spans="1:5" x14ac:dyDescent="0.25">
      <c r="A272" s="17" t="s">
        <v>380</v>
      </c>
      <c r="B272" s="17" t="s">
        <v>452</v>
      </c>
      <c r="C272" s="17">
        <v>13</v>
      </c>
      <c r="D272" s="22">
        <v>580</v>
      </c>
      <c r="E272" s="23">
        <v>0.05</v>
      </c>
    </row>
    <row r="273" spans="1:5" x14ac:dyDescent="0.25">
      <c r="A273" s="17" t="s">
        <v>381</v>
      </c>
      <c r="B273" s="17" t="s">
        <v>452</v>
      </c>
      <c r="C273" s="17">
        <v>13</v>
      </c>
      <c r="D273" s="22">
        <v>580</v>
      </c>
      <c r="E273" s="23">
        <v>0.05</v>
      </c>
    </row>
    <row r="274" spans="1:5" x14ac:dyDescent="0.25">
      <c r="A274" s="17" t="s">
        <v>131</v>
      </c>
      <c r="B274" s="17" t="s">
        <v>444</v>
      </c>
      <c r="C274" s="17">
        <v>5</v>
      </c>
      <c r="D274" s="22">
        <v>545</v>
      </c>
      <c r="E274" s="23">
        <v>0.17</v>
      </c>
    </row>
    <row r="275" spans="1:5" x14ac:dyDescent="0.25">
      <c r="A275" s="17" t="s">
        <v>96</v>
      </c>
      <c r="B275" s="17" t="s">
        <v>443</v>
      </c>
      <c r="C275" s="17">
        <v>4</v>
      </c>
      <c r="D275" s="22">
        <v>688</v>
      </c>
      <c r="E275" s="23">
        <v>0.13</v>
      </c>
    </row>
    <row r="276" spans="1:5" x14ac:dyDescent="0.25">
      <c r="A276" s="17" t="s">
        <v>97</v>
      </c>
      <c r="B276" s="17" t="s">
        <v>443</v>
      </c>
      <c r="C276" s="17">
        <v>4</v>
      </c>
      <c r="D276" s="22">
        <v>688</v>
      </c>
      <c r="E276" s="23">
        <v>0.13</v>
      </c>
    </row>
    <row r="277" spans="1:5" x14ac:dyDescent="0.25">
      <c r="A277" s="17" t="s">
        <v>118</v>
      </c>
      <c r="B277" s="17" t="s">
        <v>443</v>
      </c>
      <c r="C277" s="17">
        <v>4</v>
      </c>
      <c r="D277" s="22">
        <v>688</v>
      </c>
      <c r="E277" s="23">
        <v>0.13</v>
      </c>
    </row>
    <row r="278" spans="1:5" x14ac:dyDescent="0.25">
      <c r="A278" s="17" t="s">
        <v>430</v>
      </c>
      <c r="B278" s="17" t="s">
        <v>453</v>
      </c>
      <c r="C278" s="17">
        <v>14</v>
      </c>
      <c r="D278" s="22">
        <v>576</v>
      </c>
      <c r="E278" s="23">
        <v>-0.2</v>
      </c>
    </row>
    <row r="279" spans="1:5" x14ac:dyDescent="0.25">
      <c r="A279" s="17" t="s">
        <v>98</v>
      </c>
      <c r="B279" s="17" t="s">
        <v>443</v>
      </c>
      <c r="C279" s="17">
        <v>4</v>
      </c>
      <c r="D279" s="22">
        <v>688</v>
      </c>
      <c r="E279" s="23">
        <v>0.13</v>
      </c>
    </row>
    <row r="280" spans="1:5" x14ac:dyDescent="0.25">
      <c r="A280" s="17" t="s">
        <v>382</v>
      </c>
      <c r="B280" s="17" t="s">
        <v>452</v>
      </c>
      <c r="C280" s="17">
        <v>13</v>
      </c>
      <c r="D280" s="22">
        <v>580</v>
      </c>
      <c r="E280" s="23">
        <v>0.05</v>
      </c>
    </row>
    <row r="281" spans="1:5" x14ac:dyDescent="0.25">
      <c r="A281" s="17" t="s">
        <v>331</v>
      </c>
      <c r="B281" s="17" t="s">
        <v>450</v>
      </c>
      <c r="C281" s="17">
        <v>11</v>
      </c>
      <c r="D281" s="22">
        <v>315</v>
      </c>
      <c r="E281" s="23">
        <v>-0.38</v>
      </c>
    </row>
    <row r="282" spans="1:5" x14ac:dyDescent="0.25">
      <c r="A282" s="17" t="s">
        <v>50</v>
      </c>
      <c r="B282" s="17" t="s">
        <v>442</v>
      </c>
      <c r="C282" s="17">
        <v>3</v>
      </c>
      <c r="D282" s="22">
        <v>646</v>
      </c>
      <c r="E282" s="23">
        <v>0.1</v>
      </c>
    </row>
    <row r="283" spans="1:5" x14ac:dyDescent="0.25">
      <c r="A283" s="17" t="s">
        <v>220</v>
      </c>
      <c r="B283" s="17" t="s">
        <v>447</v>
      </c>
      <c r="C283" s="17">
        <v>8</v>
      </c>
      <c r="D283" s="22">
        <v>324</v>
      </c>
      <c r="E283" s="23">
        <v>0.09</v>
      </c>
    </row>
    <row r="284" spans="1:5" x14ac:dyDescent="0.25">
      <c r="A284" s="17" t="s">
        <v>167</v>
      </c>
      <c r="B284" s="17" t="s">
        <v>446</v>
      </c>
      <c r="C284" s="17">
        <v>7</v>
      </c>
      <c r="D284" s="22">
        <v>501</v>
      </c>
      <c r="E284" s="23">
        <v>-0.09</v>
      </c>
    </row>
    <row r="285" spans="1:5" x14ac:dyDescent="0.25">
      <c r="A285" s="17" t="s">
        <v>51</v>
      </c>
      <c r="B285" s="17" t="s">
        <v>442</v>
      </c>
      <c r="C285" s="17">
        <v>3</v>
      </c>
      <c r="D285" s="22">
        <v>646</v>
      </c>
      <c r="E285" s="23">
        <v>0.1</v>
      </c>
    </row>
    <row r="286" spans="1:5" x14ac:dyDescent="0.25">
      <c r="A286" s="17" t="s">
        <v>383</v>
      </c>
      <c r="B286" s="17" t="s">
        <v>452</v>
      </c>
      <c r="C286" s="17">
        <v>13</v>
      </c>
      <c r="D286" s="22">
        <v>580</v>
      </c>
      <c r="E286" s="23">
        <v>0.05</v>
      </c>
    </row>
    <row r="287" spans="1:5" x14ac:dyDescent="0.25">
      <c r="A287" s="17" t="s">
        <v>332</v>
      </c>
      <c r="B287" s="17" t="s">
        <v>450</v>
      </c>
      <c r="C287" s="17">
        <v>11</v>
      </c>
      <c r="D287" s="22">
        <v>315</v>
      </c>
      <c r="E287" s="23">
        <v>-0.38</v>
      </c>
    </row>
    <row r="288" spans="1:5" x14ac:dyDescent="0.25">
      <c r="A288" s="17" t="s">
        <v>99</v>
      </c>
      <c r="B288" s="17" t="s">
        <v>443</v>
      </c>
      <c r="C288" s="17">
        <v>4</v>
      </c>
      <c r="D288" s="22">
        <v>688</v>
      </c>
      <c r="E288" s="23">
        <v>0.13</v>
      </c>
    </row>
    <row r="289" spans="1:5" x14ac:dyDescent="0.25">
      <c r="A289" s="17" t="s">
        <v>265</v>
      </c>
      <c r="B289" s="17" t="s">
        <v>448</v>
      </c>
      <c r="C289" s="17">
        <v>9</v>
      </c>
      <c r="D289" s="22">
        <v>796</v>
      </c>
      <c r="E289" s="23">
        <v>0.13</v>
      </c>
    </row>
    <row r="290" spans="1:5" x14ac:dyDescent="0.25">
      <c r="A290" s="17" t="s">
        <v>266</v>
      </c>
      <c r="B290" s="17" t="s">
        <v>448</v>
      </c>
      <c r="C290" s="17">
        <v>9</v>
      </c>
      <c r="D290" s="22">
        <v>796</v>
      </c>
      <c r="E290" s="23">
        <v>0.13</v>
      </c>
    </row>
    <row r="291" spans="1:5" x14ac:dyDescent="0.25">
      <c r="A291" s="17" t="s">
        <v>267</v>
      </c>
      <c r="B291" s="17" t="s">
        <v>448</v>
      </c>
      <c r="C291" s="17">
        <v>9</v>
      </c>
      <c r="D291" s="22">
        <v>796</v>
      </c>
      <c r="E291" s="23">
        <v>0.13</v>
      </c>
    </row>
    <row r="292" spans="1:5" x14ac:dyDescent="0.25">
      <c r="A292" s="17" t="s">
        <v>295</v>
      </c>
      <c r="B292" s="17" t="s">
        <v>449</v>
      </c>
      <c r="C292" s="17">
        <v>10</v>
      </c>
      <c r="D292" s="22">
        <v>731</v>
      </c>
      <c r="E292" s="23">
        <v>0.16</v>
      </c>
    </row>
    <row r="293" spans="1:5" x14ac:dyDescent="0.25">
      <c r="A293" s="17" t="s">
        <v>268</v>
      </c>
      <c r="B293" s="17" t="s">
        <v>448</v>
      </c>
      <c r="C293" s="17">
        <v>9</v>
      </c>
      <c r="D293" s="22">
        <v>796</v>
      </c>
      <c r="E293" s="23">
        <v>0.13</v>
      </c>
    </row>
    <row r="294" spans="1:5" x14ac:dyDescent="0.25">
      <c r="A294" s="17" t="s">
        <v>21</v>
      </c>
      <c r="B294" s="17" t="s">
        <v>441</v>
      </c>
      <c r="C294" s="17">
        <v>2</v>
      </c>
      <c r="D294" s="22">
        <v>581</v>
      </c>
      <c r="E294" s="23">
        <v>-0.09</v>
      </c>
    </row>
    <row r="295" spans="1:5" x14ac:dyDescent="0.25">
      <c r="A295" s="17" t="s">
        <v>197</v>
      </c>
      <c r="B295" s="17" t="s">
        <v>446</v>
      </c>
      <c r="C295" s="17">
        <v>7</v>
      </c>
      <c r="D295" s="22">
        <v>501</v>
      </c>
      <c r="E295" s="23">
        <v>-0.09</v>
      </c>
    </row>
    <row r="296" spans="1:5" x14ac:dyDescent="0.25">
      <c r="A296" s="17" t="s">
        <v>221</v>
      </c>
      <c r="B296" s="17" t="s">
        <v>447</v>
      </c>
      <c r="C296" s="17">
        <v>8</v>
      </c>
      <c r="D296" s="22">
        <v>324</v>
      </c>
      <c r="E296" s="23">
        <v>0.09</v>
      </c>
    </row>
    <row r="297" spans="1:5" x14ac:dyDescent="0.25">
      <c r="A297" s="17" t="s">
        <v>132</v>
      </c>
      <c r="B297" s="17" t="s">
        <v>444</v>
      </c>
      <c r="C297" s="17">
        <v>5</v>
      </c>
      <c r="D297" s="22">
        <v>545</v>
      </c>
      <c r="E297" s="23">
        <v>0.17</v>
      </c>
    </row>
    <row r="298" spans="1:5" x14ac:dyDescent="0.25">
      <c r="A298" s="17" t="s">
        <v>100</v>
      </c>
      <c r="B298" s="17" t="s">
        <v>443</v>
      </c>
      <c r="C298" s="17">
        <v>4</v>
      </c>
      <c r="D298" s="22">
        <v>688</v>
      </c>
      <c r="E298" s="23">
        <v>0.13</v>
      </c>
    </row>
    <row r="299" spans="1:5" x14ac:dyDescent="0.25">
      <c r="A299" s="17" t="s">
        <v>269</v>
      </c>
      <c r="B299" s="17" t="s">
        <v>448</v>
      </c>
      <c r="C299" s="17">
        <v>9</v>
      </c>
      <c r="D299" s="22">
        <v>796</v>
      </c>
      <c r="E299" s="23">
        <v>0.13</v>
      </c>
    </row>
    <row r="300" spans="1:5" x14ac:dyDescent="0.25">
      <c r="A300" s="17" t="s">
        <v>22</v>
      </c>
      <c r="B300" s="17" t="s">
        <v>441</v>
      </c>
      <c r="C300" s="17">
        <v>2</v>
      </c>
      <c r="D300" s="22">
        <v>581</v>
      </c>
      <c r="E300" s="23">
        <v>-0.09</v>
      </c>
    </row>
    <row r="301" spans="1:5" x14ac:dyDescent="0.25">
      <c r="A301" s="17" t="s">
        <v>313</v>
      </c>
      <c r="B301" s="17" t="s">
        <v>450</v>
      </c>
      <c r="C301" s="17">
        <v>11</v>
      </c>
      <c r="D301" s="22">
        <v>315</v>
      </c>
      <c r="E301" s="23">
        <v>-0.38</v>
      </c>
    </row>
    <row r="302" spans="1:5" x14ac:dyDescent="0.25">
      <c r="A302" s="17" t="s">
        <v>296</v>
      </c>
      <c r="B302" s="17" t="s">
        <v>449</v>
      </c>
      <c r="C302" s="17">
        <v>10</v>
      </c>
      <c r="D302" s="22">
        <v>731</v>
      </c>
      <c r="E302" s="23">
        <v>0.16</v>
      </c>
    </row>
    <row r="303" spans="1:5" x14ac:dyDescent="0.25">
      <c r="A303" s="17" t="s">
        <v>133</v>
      </c>
      <c r="B303" s="17" t="s">
        <v>444</v>
      </c>
      <c r="C303" s="17">
        <v>5</v>
      </c>
      <c r="D303" s="22">
        <v>545</v>
      </c>
      <c r="E303" s="23">
        <v>0.17</v>
      </c>
    </row>
    <row r="304" spans="1:5" x14ac:dyDescent="0.25">
      <c r="A304" s="17" t="s">
        <v>384</v>
      </c>
      <c r="B304" s="17" t="s">
        <v>452</v>
      </c>
      <c r="C304" s="17">
        <v>13</v>
      </c>
      <c r="D304" s="22">
        <v>580</v>
      </c>
      <c r="E304" s="23">
        <v>0.05</v>
      </c>
    </row>
    <row r="305" spans="1:5" x14ac:dyDescent="0.25">
      <c r="A305" s="17" t="s">
        <v>101</v>
      </c>
      <c r="B305" s="17" t="s">
        <v>443</v>
      </c>
      <c r="C305" s="17">
        <v>4</v>
      </c>
      <c r="D305" s="22">
        <v>688</v>
      </c>
      <c r="E305" s="23">
        <v>0.13</v>
      </c>
    </row>
    <row r="306" spans="1:5" x14ac:dyDescent="0.25">
      <c r="A306" s="17" t="s">
        <v>134</v>
      </c>
      <c r="B306" s="17" t="s">
        <v>444</v>
      </c>
      <c r="C306" s="17">
        <v>5</v>
      </c>
      <c r="D306" s="22">
        <v>545</v>
      </c>
      <c r="E306" s="23">
        <v>0.17</v>
      </c>
    </row>
    <row r="307" spans="1:5" x14ac:dyDescent="0.25">
      <c r="A307" s="17" t="s">
        <v>198</v>
      </c>
      <c r="B307" s="17" t="s">
        <v>446</v>
      </c>
      <c r="C307" s="17">
        <v>7</v>
      </c>
      <c r="D307" s="22">
        <v>501</v>
      </c>
      <c r="E307" s="23">
        <v>-0.09</v>
      </c>
    </row>
    <row r="308" spans="1:5" x14ac:dyDescent="0.25">
      <c r="A308" s="17" t="s">
        <v>102</v>
      </c>
      <c r="B308" s="17" t="s">
        <v>443</v>
      </c>
      <c r="C308" s="17">
        <v>4</v>
      </c>
      <c r="D308" s="22">
        <v>688</v>
      </c>
      <c r="E308" s="23">
        <v>0.13</v>
      </c>
    </row>
    <row r="309" spans="1:5" x14ac:dyDescent="0.25">
      <c r="A309" s="17" t="s">
        <v>199</v>
      </c>
      <c r="B309" s="17" t="s">
        <v>446</v>
      </c>
      <c r="C309" s="17">
        <v>7</v>
      </c>
      <c r="D309" s="22">
        <v>501</v>
      </c>
      <c r="E309" s="23">
        <v>-0.09</v>
      </c>
    </row>
    <row r="310" spans="1:5" x14ac:dyDescent="0.25">
      <c r="A310" s="17" t="s">
        <v>103</v>
      </c>
      <c r="B310" s="17" t="s">
        <v>443</v>
      </c>
      <c r="C310" s="17">
        <v>4</v>
      </c>
      <c r="D310" s="22">
        <v>688</v>
      </c>
      <c r="E310" s="23">
        <v>0.13</v>
      </c>
    </row>
    <row r="311" spans="1:5" x14ac:dyDescent="0.25">
      <c r="A311" s="17" t="s">
        <v>200</v>
      </c>
      <c r="B311" s="17" t="s">
        <v>446</v>
      </c>
      <c r="C311" s="17">
        <v>7</v>
      </c>
      <c r="D311" s="22">
        <v>501</v>
      </c>
      <c r="E311" s="23">
        <v>-0.09</v>
      </c>
    </row>
    <row r="312" spans="1:5" x14ac:dyDescent="0.25">
      <c r="A312" s="17" t="s">
        <v>413</v>
      </c>
      <c r="B312" s="17" t="s">
        <v>452</v>
      </c>
      <c r="C312" s="17">
        <v>13</v>
      </c>
      <c r="D312" s="22">
        <v>580</v>
      </c>
      <c r="E312" s="23">
        <v>0.05</v>
      </c>
    </row>
    <row r="313" spans="1:5" x14ac:dyDescent="0.25">
      <c r="A313" s="17" t="s">
        <v>414</v>
      </c>
      <c r="B313" s="17" t="s">
        <v>452</v>
      </c>
      <c r="C313" s="17">
        <v>13</v>
      </c>
      <c r="D313" s="22">
        <v>580</v>
      </c>
      <c r="E313" s="23">
        <v>0.05</v>
      </c>
    </row>
    <row r="314" spans="1:5" x14ac:dyDescent="0.25">
      <c r="A314" s="17" t="s">
        <v>342</v>
      </c>
      <c r="B314" s="17" t="s">
        <v>451</v>
      </c>
      <c r="C314" s="17">
        <v>12</v>
      </c>
      <c r="D314" s="22">
        <v>768</v>
      </c>
      <c r="E314" s="23">
        <v>0.04</v>
      </c>
    </row>
    <row r="315" spans="1:5" x14ac:dyDescent="0.25">
      <c r="A315" s="17" t="s">
        <v>201</v>
      </c>
      <c r="B315" s="17" t="s">
        <v>446</v>
      </c>
      <c r="C315" s="17">
        <v>7</v>
      </c>
      <c r="D315" s="22">
        <v>501</v>
      </c>
      <c r="E315" s="23">
        <v>-0.09</v>
      </c>
    </row>
    <row r="316" spans="1:5" x14ac:dyDescent="0.25">
      <c r="A316" s="17" t="s">
        <v>202</v>
      </c>
      <c r="B316" s="17" t="s">
        <v>446</v>
      </c>
      <c r="C316" s="17">
        <v>7</v>
      </c>
      <c r="D316" s="22">
        <v>501</v>
      </c>
      <c r="E316" s="23">
        <v>-0.09</v>
      </c>
    </row>
    <row r="317" spans="1:5" x14ac:dyDescent="0.25">
      <c r="A317" s="17" t="s">
        <v>297</v>
      </c>
      <c r="B317" s="17" t="s">
        <v>449</v>
      </c>
      <c r="C317" s="17">
        <v>10</v>
      </c>
      <c r="D317" s="22">
        <v>731</v>
      </c>
      <c r="E317" s="23">
        <v>0.16</v>
      </c>
    </row>
    <row r="318" spans="1:5" x14ac:dyDescent="0.25">
      <c r="A318" s="17" t="s">
        <v>343</v>
      </c>
      <c r="B318" s="17" t="s">
        <v>451</v>
      </c>
      <c r="C318" s="17">
        <v>12</v>
      </c>
      <c r="D318" s="22">
        <v>768</v>
      </c>
      <c r="E318" s="23">
        <v>0.04</v>
      </c>
    </row>
    <row r="319" spans="1:5" x14ac:dyDescent="0.25">
      <c r="A319" s="17" t="s">
        <v>168</v>
      </c>
      <c r="B319" s="17" t="s">
        <v>446</v>
      </c>
      <c r="C319" s="17">
        <v>7</v>
      </c>
      <c r="D319" s="22">
        <v>501</v>
      </c>
      <c r="E319" s="23">
        <v>-0.09</v>
      </c>
    </row>
    <row r="320" spans="1:5" x14ac:dyDescent="0.25">
      <c r="A320" s="17" t="s">
        <v>23</v>
      </c>
      <c r="B320" s="17" t="s">
        <v>441</v>
      </c>
      <c r="C320" s="17">
        <v>2</v>
      </c>
      <c r="D320" s="22">
        <v>581</v>
      </c>
      <c r="E320" s="23">
        <v>-0.09</v>
      </c>
    </row>
    <row r="321" spans="1:5" x14ac:dyDescent="0.25">
      <c r="A321" s="17" t="s">
        <v>222</v>
      </c>
      <c r="B321" s="17" t="s">
        <v>447</v>
      </c>
      <c r="C321" s="17">
        <v>8</v>
      </c>
      <c r="D321" s="22">
        <v>324</v>
      </c>
      <c r="E321" s="23">
        <v>0.09</v>
      </c>
    </row>
    <row r="322" spans="1:5" x14ac:dyDescent="0.25">
      <c r="A322" s="17" t="s">
        <v>135</v>
      </c>
      <c r="B322" s="17" t="s">
        <v>444</v>
      </c>
      <c r="C322" s="17">
        <v>5</v>
      </c>
      <c r="D322" s="22">
        <v>545</v>
      </c>
      <c r="E322" s="23">
        <v>0.17</v>
      </c>
    </row>
    <row r="323" spans="1:5" x14ac:dyDescent="0.25">
      <c r="A323" s="17" t="s">
        <v>203</v>
      </c>
      <c r="B323" s="17" t="s">
        <v>446</v>
      </c>
      <c r="C323" s="17">
        <v>7</v>
      </c>
      <c r="D323" s="22">
        <v>501</v>
      </c>
      <c r="E323" s="23">
        <v>-0.09</v>
      </c>
    </row>
    <row r="324" spans="1:5" x14ac:dyDescent="0.25">
      <c r="A324" s="17" t="s">
        <v>52</v>
      </c>
      <c r="B324" s="17" t="s">
        <v>442</v>
      </c>
      <c r="C324" s="17">
        <v>3</v>
      </c>
      <c r="D324" s="22">
        <v>646</v>
      </c>
      <c r="E324" s="23">
        <v>0.1</v>
      </c>
    </row>
    <row r="325" spans="1:5" x14ac:dyDescent="0.25">
      <c r="A325" s="17" t="s">
        <v>385</v>
      </c>
      <c r="B325" s="17" t="s">
        <v>452</v>
      </c>
      <c r="C325" s="17">
        <v>13</v>
      </c>
      <c r="D325" s="22">
        <v>580</v>
      </c>
      <c r="E325" s="23">
        <v>0.05</v>
      </c>
    </row>
    <row r="326" spans="1:5" x14ac:dyDescent="0.25">
      <c r="A326" s="17" t="s">
        <v>431</v>
      </c>
      <c r="B326" s="17" t="s">
        <v>453</v>
      </c>
      <c r="C326" s="17">
        <v>14</v>
      </c>
      <c r="D326" s="22">
        <v>576</v>
      </c>
      <c r="E326" s="23">
        <v>-0.2</v>
      </c>
    </row>
    <row r="327" spans="1:5" x14ac:dyDescent="0.25">
      <c r="A327" s="17" t="s">
        <v>270</v>
      </c>
      <c r="B327" s="17" t="s">
        <v>448</v>
      </c>
      <c r="C327" s="17">
        <v>9</v>
      </c>
      <c r="D327" s="22">
        <v>796</v>
      </c>
      <c r="E327" s="23">
        <v>0.13</v>
      </c>
    </row>
    <row r="328" spans="1:5" x14ac:dyDescent="0.25">
      <c r="A328" s="17" t="s">
        <v>314</v>
      </c>
      <c r="B328" s="17" t="s">
        <v>450</v>
      </c>
      <c r="C328" s="17">
        <v>11</v>
      </c>
      <c r="D328" s="22">
        <v>315</v>
      </c>
      <c r="E328" s="23">
        <v>-0.38</v>
      </c>
    </row>
    <row r="329" spans="1:5" x14ac:dyDescent="0.25">
      <c r="A329" s="17" t="s">
        <v>415</v>
      </c>
      <c r="B329" s="17" t="s">
        <v>452</v>
      </c>
      <c r="C329" s="17">
        <v>13</v>
      </c>
      <c r="D329" s="22">
        <v>580</v>
      </c>
      <c r="E329" s="23">
        <v>0.05</v>
      </c>
    </row>
    <row r="330" spans="1:5" x14ac:dyDescent="0.25">
      <c r="A330" s="17" t="s">
        <v>432</v>
      </c>
      <c r="B330" s="17" t="s">
        <v>453</v>
      </c>
      <c r="C330" s="17">
        <v>14</v>
      </c>
      <c r="D330" s="22">
        <v>576</v>
      </c>
      <c r="E330" s="23">
        <v>-0.2</v>
      </c>
    </row>
    <row r="331" spans="1:5" x14ac:dyDescent="0.25">
      <c r="A331" s="17" t="s">
        <v>386</v>
      </c>
      <c r="B331" s="17" t="s">
        <v>452</v>
      </c>
      <c r="C331" s="17">
        <v>13</v>
      </c>
      <c r="D331" s="22">
        <v>580</v>
      </c>
      <c r="E331" s="23">
        <v>0.05</v>
      </c>
    </row>
    <row r="332" spans="1:5" x14ac:dyDescent="0.25">
      <c r="A332" s="17" t="s">
        <v>387</v>
      </c>
      <c r="B332" s="17" t="s">
        <v>452</v>
      </c>
      <c r="C332" s="17">
        <v>13</v>
      </c>
      <c r="D332" s="22">
        <v>580</v>
      </c>
      <c r="E332" s="23">
        <v>0.05</v>
      </c>
    </row>
    <row r="333" spans="1:5" x14ac:dyDescent="0.25">
      <c r="A333" s="17" t="s">
        <v>388</v>
      </c>
      <c r="B333" s="17" t="s">
        <v>452</v>
      </c>
      <c r="C333" s="17">
        <v>13</v>
      </c>
      <c r="D333" s="22">
        <v>580</v>
      </c>
      <c r="E333" s="23">
        <v>0.05</v>
      </c>
    </row>
    <row r="334" spans="1:5" x14ac:dyDescent="0.25">
      <c r="A334" s="17" t="s">
        <v>433</v>
      </c>
      <c r="B334" s="17" t="s">
        <v>453</v>
      </c>
      <c r="C334" s="17">
        <v>14</v>
      </c>
      <c r="D334" s="22">
        <v>576</v>
      </c>
      <c r="E334" s="23">
        <v>-0.2</v>
      </c>
    </row>
    <row r="335" spans="1:5" x14ac:dyDescent="0.25">
      <c r="A335" s="17" t="s">
        <v>53</v>
      </c>
      <c r="B335" s="17" t="s">
        <v>442</v>
      </c>
      <c r="C335" s="17">
        <v>3</v>
      </c>
      <c r="D335" s="22">
        <v>646</v>
      </c>
      <c r="E335" s="23">
        <v>0.1</v>
      </c>
    </row>
    <row r="336" spans="1:5" x14ac:dyDescent="0.25">
      <c r="A336" s="17" t="s">
        <v>271</v>
      </c>
      <c r="B336" s="17" t="s">
        <v>448</v>
      </c>
      <c r="C336" s="17">
        <v>9</v>
      </c>
      <c r="D336" s="22">
        <v>796</v>
      </c>
      <c r="E336" s="23">
        <v>0.13</v>
      </c>
    </row>
    <row r="337" spans="1:5" x14ac:dyDescent="0.25">
      <c r="A337" s="17" t="s">
        <v>24</v>
      </c>
      <c r="B337" s="17" t="s">
        <v>441</v>
      </c>
      <c r="C337" s="17">
        <v>2</v>
      </c>
      <c r="D337" s="22">
        <v>581</v>
      </c>
      <c r="E337" s="23">
        <v>-0.09</v>
      </c>
    </row>
    <row r="338" spans="1:5" x14ac:dyDescent="0.25">
      <c r="A338" s="17" t="s">
        <v>315</v>
      </c>
      <c r="B338" s="17" t="s">
        <v>450</v>
      </c>
      <c r="C338" s="17">
        <v>11</v>
      </c>
      <c r="D338" s="22">
        <v>315</v>
      </c>
      <c r="E338" s="23">
        <v>-0.38</v>
      </c>
    </row>
    <row r="339" spans="1:5" x14ac:dyDescent="0.25">
      <c r="A339" s="17" t="s">
        <v>54</v>
      </c>
      <c r="B339" s="17" t="s">
        <v>442</v>
      </c>
      <c r="C339" s="17">
        <v>3</v>
      </c>
      <c r="D339" s="22">
        <v>646</v>
      </c>
      <c r="E339" s="23">
        <v>0.1</v>
      </c>
    </row>
    <row r="340" spans="1:5" x14ac:dyDescent="0.25">
      <c r="A340" s="17" t="s">
        <v>55</v>
      </c>
      <c r="B340" s="17" t="s">
        <v>442</v>
      </c>
      <c r="C340" s="17">
        <v>3</v>
      </c>
      <c r="D340" s="22">
        <v>646</v>
      </c>
      <c r="E340" s="23">
        <v>0.1</v>
      </c>
    </row>
    <row r="341" spans="1:5" x14ac:dyDescent="0.25">
      <c r="A341" s="17" t="s">
        <v>272</v>
      </c>
      <c r="B341" s="17" t="s">
        <v>448</v>
      </c>
      <c r="C341" s="17">
        <v>9</v>
      </c>
      <c r="D341" s="22">
        <v>796</v>
      </c>
      <c r="E341" s="23">
        <v>0.13</v>
      </c>
    </row>
    <row r="342" spans="1:5" x14ac:dyDescent="0.25">
      <c r="A342" s="17" t="s">
        <v>389</v>
      </c>
      <c r="B342" s="17" t="s">
        <v>452</v>
      </c>
      <c r="C342" s="17">
        <v>13</v>
      </c>
      <c r="D342" s="22">
        <v>580</v>
      </c>
      <c r="E342" s="23">
        <v>0.05</v>
      </c>
    </row>
    <row r="343" spans="1:5" x14ac:dyDescent="0.25">
      <c r="A343" s="17" t="s">
        <v>390</v>
      </c>
      <c r="B343" s="17" t="s">
        <v>452</v>
      </c>
      <c r="C343" s="17">
        <v>13</v>
      </c>
      <c r="D343" s="22">
        <v>580</v>
      </c>
      <c r="E343" s="23">
        <v>0.05</v>
      </c>
    </row>
    <row r="344" spans="1:5" x14ac:dyDescent="0.25">
      <c r="A344" s="17" t="s">
        <v>333</v>
      </c>
      <c r="B344" s="17" t="s">
        <v>450</v>
      </c>
      <c r="C344" s="17">
        <v>11</v>
      </c>
      <c r="D344" s="22">
        <v>315</v>
      </c>
      <c r="E344" s="23">
        <v>-0.38</v>
      </c>
    </row>
    <row r="345" spans="1:5" x14ac:dyDescent="0.25">
      <c r="A345" s="17" t="s">
        <v>25</v>
      </c>
      <c r="B345" s="17" t="s">
        <v>441</v>
      </c>
      <c r="C345" s="17">
        <v>2</v>
      </c>
      <c r="D345" s="22">
        <v>581</v>
      </c>
      <c r="E345" s="23">
        <v>-0.09</v>
      </c>
    </row>
    <row r="346" spans="1:5" x14ac:dyDescent="0.25">
      <c r="A346" s="17" t="s">
        <v>68</v>
      </c>
      <c r="B346" s="17" t="s">
        <v>442</v>
      </c>
      <c r="C346" s="17">
        <v>3</v>
      </c>
      <c r="D346" s="22">
        <v>646</v>
      </c>
      <c r="E346" s="23">
        <v>0.1</v>
      </c>
    </row>
    <row r="347" spans="1:5" x14ac:dyDescent="0.25">
      <c r="A347" s="17" t="s">
        <v>169</v>
      </c>
      <c r="B347" s="17" t="s">
        <v>446</v>
      </c>
      <c r="C347" s="17">
        <v>7</v>
      </c>
      <c r="D347" s="22">
        <v>501</v>
      </c>
      <c r="E347" s="23">
        <v>-0.09</v>
      </c>
    </row>
    <row r="348" spans="1:5" x14ac:dyDescent="0.25">
      <c r="A348" s="17" t="s">
        <v>334</v>
      </c>
      <c r="B348" s="17" t="s">
        <v>450</v>
      </c>
      <c r="C348" s="17">
        <v>11</v>
      </c>
      <c r="D348" s="22">
        <v>315</v>
      </c>
      <c r="E348" s="23">
        <v>-0.38</v>
      </c>
    </row>
    <row r="349" spans="1:5" x14ac:dyDescent="0.25">
      <c r="A349" s="17" t="s">
        <v>69</v>
      </c>
      <c r="B349" s="17" t="s">
        <v>442</v>
      </c>
      <c r="C349" s="17">
        <v>3</v>
      </c>
      <c r="D349" s="22">
        <v>646</v>
      </c>
      <c r="E349" s="23">
        <v>0.1</v>
      </c>
    </row>
    <row r="350" spans="1:5" x14ac:dyDescent="0.25">
      <c r="A350" s="17" t="s">
        <v>434</v>
      </c>
      <c r="B350" s="17" t="s">
        <v>453</v>
      </c>
      <c r="C350" s="17">
        <v>14</v>
      </c>
      <c r="D350" s="22">
        <v>576</v>
      </c>
      <c r="E350" s="23">
        <v>-0.2</v>
      </c>
    </row>
    <row r="351" spans="1:5" x14ac:dyDescent="0.25">
      <c r="A351" s="17" t="s">
        <v>335</v>
      </c>
      <c r="B351" s="17" t="s">
        <v>450</v>
      </c>
      <c r="C351" s="17">
        <v>11</v>
      </c>
      <c r="D351" s="22">
        <v>315</v>
      </c>
      <c r="E351" s="23">
        <v>-0.38</v>
      </c>
    </row>
    <row r="352" spans="1:5" x14ac:dyDescent="0.25">
      <c r="A352" s="17" t="s">
        <v>56</v>
      </c>
      <c r="B352" s="17" t="s">
        <v>442</v>
      </c>
      <c r="C352" s="17">
        <v>3</v>
      </c>
      <c r="D352" s="22">
        <v>646</v>
      </c>
      <c r="E352" s="23">
        <v>0.1</v>
      </c>
    </row>
    <row r="353" spans="1:5" x14ac:dyDescent="0.25">
      <c r="A353" s="17" t="s">
        <v>316</v>
      </c>
      <c r="B353" s="17" t="s">
        <v>450</v>
      </c>
      <c r="C353" s="17">
        <v>11</v>
      </c>
      <c r="D353" s="22">
        <v>315</v>
      </c>
      <c r="E353" s="23">
        <v>-0.38</v>
      </c>
    </row>
    <row r="354" spans="1:5" x14ac:dyDescent="0.25">
      <c r="A354" s="17" t="s">
        <v>57</v>
      </c>
      <c r="B354" s="17" t="s">
        <v>442</v>
      </c>
      <c r="C354" s="17">
        <v>3</v>
      </c>
      <c r="D354" s="22">
        <v>646</v>
      </c>
      <c r="E354" s="23">
        <v>0.1</v>
      </c>
    </row>
    <row r="355" spans="1:5" x14ac:dyDescent="0.25">
      <c r="A355" s="17" t="s">
        <v>170</v>
      </c>
      <c r="B355" s="17" t="s">
        <v>446</v>
      </c>
      <c r="C355" s="17">
        <v>7</v>
      </c>
      <c r="D355" s="22">
        <v>501</v>
      </c>
      <c r="E355" s="23">
        <v>-0.09</v>
      </c>
    </row>
    <row r="356" spans="1:5" x14ac:dyDescent="0.25">
      <c r="A356" s="17" t="s">
        <v>204</v>
      </c>
      <c r="B356" s="17" t="s">
        <v>446</v>
      </c>
      <c r="C356" s="17">
        <v>7</v>
      </c>
      <c r="D356" s="22">
        <v>501</v>
      </c>
      <c r="E356" s="23">
        <v>-0.09</v>
      </c>
    </row>
    <row r="357" spans="1:5" x14ac:dyDescent="0.25">
      <c r="A357" s="17" t="s">
        <v>317</v>
      </c>
      <c r="B357" s="17" t="s">
        <v>450</v>
      </c>
      <c r="C357" s="17">
        <v>11</v>
      </c>
      <c r="D357" s="22">
        <v>315</v>
      </c>
      <c r="E357" s="23">
        <v>-0.38</v>
      </c>
    </row>
    <row r="358" spans="1:5" x14ac:dyDescent="0.25">
      <c r="A358" s="17" t="s">
        <v>298</v>
      </c>
      <c r="B358" s="17" t="s">
        <v>449</v>
      </c>
      <c r="C358" s="17">
        <v>10</v>
      </c>
      <c r="D358" s="22">
        <v>731</v>
      </c>
      <c r="E358" s="23">
        <v>0.16</v>
      </c>
    </row>
    <row r="359" spans="1:5" x14ac:dyDescent="0.25">
      <c r="A359" s="17" t="s">
        <v>391</v>
      </c>
      <c r="B359" s="17" t="s">
        <v>452</v>
      </c>
      <c r="C359" s="17">
        <v>13</v>
      </c>
      <c r="D359" s="22">
        <v>580</v>
      </c>
      <c r="E359" s="23">
        <v>0.05</v>
      </c>
    </row>
    <row r="360" spans="1:5" x14ac:dyDescent="0.25">
      <c r="A360" s="17" t="s">
        <v>104</v>
      </c>
      <c r="B360" s="17" t="s">
        <v>443</v>
      </c>
      <c r="C360" s="17">
        <v>4</v>
      </c>
      <c r="D360" s="22">
        <v>688</v>
      </c>
      <c r="E360" s="23">
        <v>0.13</v>
      </c>
    </row>
    <row r="361" spans="1:5" x14ac:dyDescent="0.25">
      <c r="A361" s="17" t="s">
        <v>105</v>
      </c>
      <c r="B361" s="17" t="s">
        <v>443</v>
      </c>
      <c r="C361" s="17">
        <v>4</v>
      </c>
      <c r="D361" s="22">
        <v>688</v>
      </c>
      <c r="E361" s="23">
        <v>0.13</v>
      </c>
    </row>
    <row r="362" spans="1:5" x14ac:dyDescent="0.25">
      <c r="A362" s="17" t="s">
        <v>26</v>
      </c>
      <c r="B362" s="17" t="s">
        <v>441</v>
      </c>
      <c r="C362" s="17">
        <v>2</v>
      </c>
      <c r="D362" s="22">
        <v>581</v>
      </c>
      <c r="E362" s="23">
        <v>-0.09</v>
      </c>
    </row>
    <row r="363" spans="1:5" x14ac:dyDescent="0.25">
      <c r="A363" s="17" t="s">
        <v>58</v>
      </c>
      <c r="B363" s="17" t="s">
        <v>442</v>
      </c>
      <c r="C363" s="17">
        <v>3</v>
      </c>
      <c r="D363" s="22">
        <v>646</v>
      </c>
      <c r="E363" s="23">
        <v>0.1</v>
      </c>
    </row>
    <row r="364" spans="1:5" x14ac:dyDescent="0.25">
      <c r="A364" s="17" t="s">
        <v>106</v>
      </c>
      <c r="B364" s="17" t="s">
        <v>443</v>
      </c>
      <c r="C364" s="17">
        <v>4</v>
      </c>
      <c r="D364" s="22">
        <v>688</v>
      </c>
      <c r="E364" s="23">
        <v>0.13</v>
      </c>
    </row>
    <row r="365" spans="1:5" x14ac:dyDescent="0.25">
      <c r="A365" s="17" t="s">
        <v>392</v>
      </c>
      <c r="B365" s="17" t="s">
        <v>452</v>
      </c>
      <c r="C365" s="17">
        <v>13</v>
      </c>
      <c r="D365" s="22">
        <v>580</v>
      </c>
      <c r="E365" s="23">
        <v>0.05</v>
      </c>
    </row>
    <row r="366" spans="1:5" x14ac:dyDescent="0.25">
      <c r="A366" s="17" t="s">
        <v>223</v>
      </c>
      <c r="B366" s="17" t="s">
        <v>447</v>
      </c>
      <c r="C366" s="17">
        <v>8</v>
      </c>
      <c r="D366" s="22">
        <v>324</v>
      </c>
      <c r="E366" s="23">
        <v>0.09</v>
      </c>
    </row>
    <row r="367" spans="1:5" x14ac:dyDescent="0.25">
      <c r="A367" s="17" t="s">
        <v>171</v>
      </c>
      <c r="B367" s="17" t="s">
        <v>446</v>
      </c>
      <c r="C367" s="17">
        <v>7</v>
      </c>
      <c r="D367" s="22">
        <v>501</v>
      </c>
      <c r="E367" s="23">
        <v>-0.09</v>
      </c>
    </row>
    <row r="368" spans="1:5" x14ac:dyDescent="0.25">
      <c r="A368" s="17" t="s">
        <v>142</v>
      </c>
      <c r="B368" s="17" t="s">
        <v>445</v>
      </c>
      <c r="C368" s="17">
        <v>6</v>
      </c>
      <c r="D368" s="22">
        <v>1013</v>
      </c>
      <c r="E368" s="23">
        <v>-0.1</v>
      </c>
    </row>
    <row r="369" spans="1:5" x14ac:dyDescent="0.25">
      <c r="A369" s="17" t="s">
        <v>299</v>
      </c>
      <c r="B369" s="17" t="s">
        <v>449</v>
      </c>
      <c r="C369" s="17">
        <v>10</v>
      </c>
      <c r="D369" s="22">
        <v>731</v>
      </c>
      <c r="E369" s="23">
        <v>0.16</v>
      </c>
    </row>
    <row r="370" spans="1:5" x14ac:dyDescent="0.25">
      <c r="A370" s="17" t="s">
        <v>300</v>
      </c>
      <c r="B370" s="17" t="s">
        <v>449</v>
      </c>
      <c r="C370" s="17">
        <v>10</v>
      </c>
      <c r="D370" s="22">
        <v>731</v>
      </c>
      <c r="E370" s="23">
        <v>0.16</v>
      </c>
    </row>
    <row r="371" spans="1:5" x14ac:dyDescent="0.25">
      <c r="A371" s="17" t="s">
        <v>435</v>
      </c>
      <c r="B371" s="17" t="s">
        <v>453</v>
      </c>
      <c r="C371" s="17">
        <v>14</v>
      </c>
      <c r="D371" s="22">
        <v>576</v>
      </c>
      <c r="E371" s="23">
        <v>-0.2</v>
      </c>
    </row>
    <row r="372" spans="1:5" x14ac:dyDescent="0.25">
      <c r="A372" s="17" t="s">
        <v>436</v>
      </c>
      <c r="B372" s="17" t="s">
        <v>453</v>
      </c>
      <c r="C372" s="17">
        <v>14</v>
      </c>
      <c r="D372" s="22">
        <v>576</v>
      </c>
      <c r="E372" s="23">
        <v>-0.2</v>
      </c>
    </row>
    <row r="373" spans="1:5" x14ac:dyDescent="0.25">
      <c r="A373" s="17" t="s">
        <v>393</v>
      </c>
      <c r="B373" s="17" t="s">
        <v>452</v>
      </c>
      <c r="C373" s="17">
        <v>13</v>
      </c>
      <c r="D373" s="22">
        <v>580</v>
      </c>
      <c r="E373" s="23">
        <v>0.05</v>
      </c>
    </row>
    <row r="374" spans="1:5" x14ac:dyDescent="0.25">
      <c r="A374" s="17" t="s">
        <v>27</v>
      </c>
      <c r="B374" s="17" t="s">
        <v>441</v>
      </c>
      <c r="C374" s="17">
        <v>2</v>
      </c>
      <c r="D374" s="22">
        <v>581</v>
      </c>
      <c r="E374" s="23">
        <v>-0.09</v>
      </c>
    </row>
    <row r="375" spans="1:5" x14ac:dyDescent="0.25">
      <c r="A375" s="17" t="s">
        <v>136</v>
      </c>
      <c r="B375" s="17" t="s">
        <v>444</v>
      </c>
      <c r="C375" s="17">
        <v>5</v>
      </c>
      <c r="D375" s="22">
        <v>545</v>
      </c>
      <c r="E375" s="23">
        <v>0.17</v>
      </c>
    </row>
    <row r="376" spans="1:5" x14ac:dyDescent="0.25">
      <c r="A376" s="17" t="s">
        <v>318</v>
      </c>
      <c r="B376" s="17" t="s">
        <v>450</v>
      </c>
      <c r="C376" s="17">
        <v>11</v>
      </c>
      <c r="D376" s="22">
        <v>315</v>
      </c>
      <c r="E376" s="23">
        <v>-0.38</v>
      </c>
    </row>
    <row r="377" spans="1:5" x14ac:dyDescent="0.25">
      <c r="A377" s="17" t="s">
        <v>394</v>
      </c>
      <c r="B377" s="17" t="s">
        <v>452</v>
      </c>
      <c r="C377" s="17">
        <v>13</v>
      </c>
      <c r="D377" s="22">
        <v>580</v>
      </c>
      <c r="E377" s="23">
        <v>0.05</v>
      </c>
    </row>
    <row r="378" spans="1:5" x14ac:dyDescent="0.25">
      <c r="A378" s="17" t="s">
        <v>395</v>
      </c>
      <c r="B378" s="17" t="s">
        <v>452</v>
      </c>
      <c r="C378" s="17">
        <v>13</v>
      </c>
      <c r="D378" s="22">
        <v>580</v>
      </c>
      <c r="E378" s="23">
        <v>0.05</v>
      </c>
    </row>
    <row r="379" spans="1:5" x14ac:dyDescent="0.25">
      <c r="A379" s="17" t="s">
        <v>172</v>
      </c>
      <c r="B379" s="17" t="s">
        <v>446</v>
      </c>
      <c r="C379" s="17">
        <v>7</v>
      </c>
      <c r="D379" s="22">
        <v>501</v>
      </c>
      <c r="E379" s="23">
        <v>-0.09</v>
      </c>
    </row>
    <row r="380" spans="1:5" x14ac:dyDescent="0.25">
      <c r="A380" s="17" t="s">
        <v>416</v>
      </c>
      <c r="B380" s="17" t="s">
        <v>452</v>
      </c>
      <c r="C380" s="17">
        <v>13</v>
      </c>
      <c r="D380" s="22">
        <v>580</v>
      </c>
      <c r="E380" s="23">
        <v>0.05</v>
      </c>
    </row>
    <row r="381" spans="1:5" x14ac:dyDescent="0.25">
      <c r="A381" s="17" t="s">
        <v>417</v>
      </c>
      <c r="B381" s="17" t="s">
        <v>452</v>
      </c>
      <c r="C381" s="17">
        <v>13</v>
      </c>
      <c r="D381" s="22">
        <v>580</v>
      </c>
      <c r="E381" s="23">
        <v>0.05</v>
      </c>
    </row>
    <row r="382" spans="1:5" x14ac:dyDescent="0.25">
      <c r="A382" s="17" t="s">
        <v>273</v>
      </c>
      <c r="B382" s="17" t="s">
        <v>448</v>
      </c>
      <c r="C382" s="17">
        <v>9</v>
      </c>
      <c r="D382" s="22">
        <v>796</v>
      </c>
      <c r="E382" s="23">
        <v>0.13</v>
      </c>
    </row>
    <row r="383" spans="1:5" x14ac:dyDescent="0.25">
      <c r="A383" s="17" t="s">
        <v>205</v>
      </c>
      <c r="B383" s="17" t="s">
        <v>446</v>
      </c>
      <c r="C383" s="17">
        <v>7</v>
      </c>
      <c r="D383" s="22">
        <v>501</v>
      </c>
      <c r="E383" s="23">
        <v>-0.09</v>
      </c>
    </row>
    <row r="384" spans="1:5" x14ac:dyDescent="0.25">
      <c r="A384" s="17" t="s">
        <v>28</v>
      </c>
      <c r="B384" s="17" t="s">
        <v>441</v>
      </c>
      <c r="C384" s="17">
        <v>2</v>
      </c>
      <c r="D384" s="22">
        <v>581</v>
      </c>
      <c r="E384" s="23">
        <v>-0.09</v>
      </c>
    </row>
    <row r="385" spans="1:5" x14ac:dyDescent="0.25">
      <c r="A385" s="17" t="s">
        <v>59</v>
      </c>
      <c r="B385" s="17" t="s">
        <v>442</v>
      </c>
      <c r="C385" s="17">
        <v>3</v>
      </c>
      <c r="D385" s="22">
        <v>646</v>
      </c>
      <c r="E385" s="23">
        <v>0.1</v>
      </c>
    </row>
    <row r="386" spans="1:5" x14ac:dyDescent="0.25">
      <c r="A386" s="17" t="s">
        <v>319</v>
      </c>
      <c r="B386" s="17" t="s">
        <v>450</v>
      </c>
      <c r="C386" s="17">
        <v>11</v>
      </c>
      <c r="D386" s="22">
        <v>315</v>
      </c>
      <c r="E386" s="23">
        <v>-0.38</v>
      </c>
    </row>
    <row r="387" spans="1:5" x14ac:dyDescent="0.25">
      <c r="A387" s="17" t="s">
        <v>274</v>
      </c>
      <c r="B387" s="17" t="s">
        <v>448</v>
      </c>
      <c r="C387" s="17">
        <v>9</v>
      </c>
      <c r="D387" s="22">
        <v>796</v>
      </c>
      <c r="E387" s="23">
        <v>0.13</v>
      </c>
    </row>
    <row r="388" spans="1:5" x14ac:dyDescent="0.25">
      <c r="A388" s="17" t="s">
        <v>437</v>
      </c>
      <c r="B388" s="17" t="s">
        <v>453</v>
      </c>
      <c r="C388" s="17">
        <v>14</v>
      </c>
      <c r="D388" s="22">
        <v>576</v>
      </c>
      <c r="E388" s="23">
        <v>-0.2</v>
      </c>
    </row>
    <row r="389" spans="1:5" x14ac:dyDescent="0.25">
      <c r="A389" s="17" t="s">
        <v>206</v>
      </c>
      <c r="B389" s="17" t="s">
        <v>446</v>
      </c>
      <c r="C389" s="17">
        <v>7</v>
      </c>
      <c r="D389" s="22">
        <v>501</v>
      </c>
      <c r="E389" s="23">
        <v>-0.09</v>
      </c>
    </row>
    <row r="390" spans="1:5" x14ac:dyDescent="0.25">
      <c r="A390" s="17" t="s">
        <v>107</v>
      </c>
      <c r="B390" s="17" t="s">
        <v>443</v>
      </c>
      <c r="C390" s="17">
        <v>4</v>
      </c>
      <c r="D390" s="22">
        <v>688</v>
      </c>
      <c r="E390" s="23">
        <v>0.13</v>
      </c>
    </row>
    <row r="391" spans="1:5" x14ac:dyDescent="0.25">
      <c r="A391" s="17" t="s">
        <v>301</v>
      </c>
      <c r="B391" s="17" t="s">
        <v>449</v>
      </c>
      <c r="C391" s="17">
        <v>10</v>
      </c>
      <c r="D391" s="22">
        <v>731</v>
      </c>
      <c r="E391" s="23">
        <v>0.16</v>
      </c>
    </row>
    <row r="392" spans="1:5" x14ac:dyDescent="0.25">
      <c r="A392" s="17" t="s">
        <v>396</v>
      </c>
      <c r="B392" s="17" t="s">
        <v>452</v>
      </c>
      <c r="C392" s="17">
        <v>13</v>
      </c>
      <c r="D392" s="22">
        <v>580</v>
      </c>
      <c r="E392" s="23">
        <v>0.05</v>
      </c>
    </row>
    <row r="393" spans="1:5" x14ac:dyDescent="0.25">
      <c r="A393" s="17" t="s">
        <v>397</v>
      </c>
      <c r="B393" s="17" t="s">
        <v>452</v>
      </c>
      <c r="C393" s="17">
        <v>13</v>
      </c>
      <c r="D393" s="22">
        <v>580</v>
      </c>
      <c r="E393" s="23">
        <v>0.05</v>
      </c>
    </row>
    <row r="394" spans="1:5" x14ac:dyDescent="0.25">
      <c r="A394" s="17" t="s">
        <v>207</v>
      </c>
      <c r="B394" s="17" t="s">
        <v>446</v>
      </c>
      <c r="C394" s="17">
        <v>7</v>
      </c>
      <c r="D394" s="22">
        <v>501</v>
      </c>
      <c r="E394" s="23">
        <v>-0.09</v>
      </c>
    </row>
    <row r="395" spans="1:5" x14ac:dyDescent="0.25">
      <c r="A395" s="17" t="s">
        <v>302</v>
      </c>
      <c r="B395" s="17" t="s">
        <v>449</v>
      </c>
      <c r="C395" s="17">
        <v>10</v>
      </c>
      <c r="D395" s="22">
        <v>731</v>
      </c>
      <c r="E395" s="23">
        <v>0.16</v>
      </c>
    </row>
    <row r="396" spans="1:5" x14ac:dyDescent="0.25">
      <c r="A396" s="17" t="s">
        <v>208</v>
      </c>
      <c r="B396" s="17" t="s">
        <v>446</v>
      </c>
      <c r="C396" s="17">
        <v>7</v>
      </c>
      <c r="D396" s="22">
        <v>501</v>
      </c>
      <c r="E396" s="23">
        <v>-0.09</v>
      </c>
    </row>
    <row r="397" spans="1:5" x14ac:dyDescent="0.25">
      <c r="A397" s="17" t="s">
        <v>224</v>
      </c>
      <c r="B397" s="17" t="s">
        <v>447</v>
      </c>
      <c r="C397" s="17">
        <v>8</v>
      </c>
      <c r="D397" s="22">
        <v>324</v>
      </c>
      <c r="E397" s="23">
        <v>0.09</v>
      </c>
    </row>
    <row r="398" spans="1:5" x14ac:dyDescent="0.25">
      <c r="A398" s="17" t="s">
        <v>418</v>
      </c>
      <c r="B398" s="17" t="s">
        <v>452</v>
      </c>
      <c r="C398" s="17">
        <v>13</v>
      </c>
      <c r="D398" s="22">
        <v>580</v>
      </c>
      <c r="E398" s="23">
        <v>0.05</v>
      </c>
    </row>
    <row r="399" spans="1:5" x14ac:dyDescent="0.25">
      <c r="A399" s="17" t="s">
        <v>275</v>
      </c>
      <c r="B399" s="17" t="s">
        <v>448</v>
      </c>
      <c r="C399" s="17">
        <v>9</v>
      </c>
      <c r="D399" s="22">
        <v>796</v>
      </c>
      <c r="E399" s="23">
        <v>0.13</v>
      </c>
    </row>
    <row r="400" spans="1:5" x14ac:dyDescent="0.25">
      <c r="A400" s="17" t="s">
        <v>336</v>
      </c>
      <c r="B400" s="17" t="s">
        <v>450</v>
      </c>
      <c r="C400" s="17">
        <v>11</v>
      </c>
      <c r="D400" s="22">
        <v>315</v>
      </c>
      <c r="E400" s="23">
        <v>-0.38</v>
      </c>
    </row>
    <row r="401" spans="1:5" x14ac:dyDescent="0.25">
      <c r="A401" s="17" t="s">
        <v>173</v>
      </c>
      <c r="B401" s="17" t="s">
        <v>446</v>
      </c>
      <c r="C401" s="17">
        <v>7</v>
      </c>
      <c r="D401" s="22">
        <v>501</v>
      </c>
      <c r="E401" s="23">
        <v>-0.09</v>
      </c>
    </row>
    <row r="402" spans="1:5" x14ac:dyDescent="0.25">
      <c r="A402" s="17" t="s">
        <v>108</v>
      </c>
      <c r="B402" s="17" t="s">
        <v>443</v>
      </c>
      <c r="C402" s="17">
        <v>4</v>
      </c>
      <c r="D402" s="22">
        <v>688</v>
      </c>
      <c r="E402" s="23">
        <v>0.13</v>
      </c>
    </row>
    <row r="403" spans="1:5" x14ac:dyDescent="0.25">
      <c r="A403" s="17" t="s">
        <v>60</v>
      </c>
      <c r="B403" s="17" t="s">
        <v>442</v>
      </c>
      <c r="C403" s="17">
        <v>3</v>
      </c>
      <c r="D403" s="22">
        <v>646</v>
      </c>
      <c r="E403" s="23">
        <v>0.1</v>
      </c>
    </row>
    <row r="404" spans="1:5" x14ac:dyDescent="0.25">
      <c r="A404" s="17" t="s">
        <v>109</v>
      </c>
      <c r="B404" s="17" t="s">
        <v>443</v>
      </c>
      <c r="C404" s="17">
        <v>4</v>
      </c>
      <c r="D404" s="22">
        <v>688</v>
      </c>
      <c r="E404" s="23">
        <v>0.13</v>
      </c>
    </row>
    <row r="405" spans="1:5" x14ac:dyDescent="0.25">
      <c r="A405" s="17" t="s">
        <v>209</v>
      </c>
      <c r="B405" s="17" t="s">
        <v>446</v>
      </c>
      <c r="C405" s="17">
        <v>7</v>
      </c>
      <c r="D405" s="22">
        <v>501</v>
      </c>
      <c r="E405" s="23">
        <v>-0.09</v>
      </c>
    </row>
    <row r="406" spans="1:5" x14ac:dyDescent="0.25">
      <c r="A406" s="17" t="s">
        <v>61</v>
      </c>
      <c r="B406" s="17" t="s">
        <v>442</v>
      </c>
      <c r="C406" s="17">
        <v>3</v>
      </c>
      <c r="D406" s="22">
        <v>646</v>
      </c>
      <c r="E406" s="23">
        <v>0.1</v>
      </c>
    </row>
    <row r="407" spans="1:5" x14ac:dyDescent="0.25">
      <c r="A407" s="17" t="s">
        <v>337</v>
      </c>
      <c r="B407" s="17" t="s">
        <v>450</v>
      </c>
      <c r="C407" s="17">
        <v>11</v>
      </c>
      <c r="D407" s="22">
        <v>315</v>
      </c>
      <c r="E407" s="23">
        <v>-0.38</v>
      </c>
    </row>
    <row r="408" spans="1:5" x14ac:dyDescent="0.25">
      <c r="A408" s="17" t="s">
        <v>110</v>
      </c>
      <c r="B408" s="17" t="s">
        <v>443</v>
      </c>
      <c r="C408" s="17">
        <v>4</v>
      </c>
      <c r="D408" s="22">
        <v>688</v>
      </c>
      <c r="E408" s="23">
        <v>0.13</v>
      </c>
    </row>
    <row r="409" spans="1:5" x14ac:dyDescent="0.25">
      <c r="A409" s="17" t="s">
        <v>111</v>
      </c>
      <c r="B409" s="17" t="s">
        <v>443</v>
      </c>
      <c r="C409" s="17">
        <v>4</v>
      </c>
      <c r="D409" s="22">
        <v>688</v>
      </c>
      <c r="E409" s="23">
        <v>0.13</v>
      </c>
    </row>
    <row r="410" spans="1:5" x14ac:dyDescent="0.25">
      <c r="A410" s="17" t="s">
        <v>276</v>
      </c>
      <c r="B410" s="17" t="s">
        <v>448</v>
      </c>
      <c r="C410" s="17">
        <v>9</v>
      </c>
      <c r="D410" s="22">
        <v>796</v>
      </c>
      <c r="E410" s="23">
        <v>0.13</v>
      </c>
    </row>
    <row r="411" spans="1:5" x14ac:dyDescent="0.25">
      <c r="A411" s="17" t="s">
        <v>303</v>
      </c>
      <c r="B411" s="17" t="s">
        <v>449</v>
      </c>
      <c r="C411" s="17">
        <v>10</v>
      </c>
      <c r="D411" s="22">
        <v>731</v>
      </c>
      <c r="E411" s="23">
        <v>0.16</v>
      </c>
    </row>
    <row r="412" spans="1:5" x14ac:dyDescent="0.25">
      <c r="A412" s="17" t="s">
        <v>29</v>
      </c>
      <c r="B412" s="17" t="s">
        <v>441</v>
      </c>
      <c r="C412" s="17">
        <v>2</v>
      </c>
      <c r="D412" s="22">
        <v>581</v>
      </c>
      <c r="E412" s="23">
        <v>-0.09</v>
      </c>
    </row>
    <row r="413" spans="1:5" x14ac:dyDescent="0.25">
      <c r="A413" s="17" t="s">
        <v>62</v>
      </c>
      <c r="B413" s="17" t="s">
        <v>442</v>
      </c>
      <c r="C413" s="17">
        <v>3</v>
      </c>
      <c r="D413" s="22">
        <v>646</v>
      </c>
      <c r="E413" s="23">
        <v>0.1</v>
      </c>
    </row>
    <row r="414" spans="1:5" x14ac:dyDescent="0.25">
      <c r="A414" s="17" t="s">
        <v>112</v>
      </c>
      <c r="B414" s="17" t="s">
        <v>443</v>
      </c>
      <c r="C414" s="17">
        <v>4</v>
      </c>
      <c r="D414" s="22">
        <v>688</v>
      </c>
      <c r="E414" s="23">
        <v>0.13</v>
      </c>
    </row>
    <row r="415" spans="1:5" x14ac:dyDescent="0.25">
      <c r="A415" s="17" t="s">
        <v>344</v>
      </c>
      <c r="B415" s="17" t="s">
        <v>451</v>
      </c>
      <c r="C415" s="17">
        <v>12</v>
      </c>
      <c r="D415" s="22">
        <v>768</v>
      </c>
      <c r="E415" s="23">
        <v>0.04</v>
      </c>
    </row>
    <row r="416" spans="1:5" x14ac:dyDescent="0.25">
      <c r="A416" s="17" t="s">
        <v>277</v>
      </c>
      <c r="B416" s="17" t="s">
        <v>448</v>
      </c>
      <c r="C416" s="17">
        <v>9</v>
      </c>
      <c r="D416" s="22">
        <v>796</v>
      </c>
      <c r="E416" s="23">
        <v>0.13</v>
      </c>
    </row>
    <row r="417" spans="1:5" x14ac:dyDescent="0.25">
      <c r="A417" s="17" t="s">
        <v>225</v>
      </c>
      <c r="B417" s="17" t="s">
        <v>447</v>
      </c>
      <c r="C417" s="17">
        <v>8</v>
      </c>
      <c r="D417" s="22">
        <v>324</v>
      </c>
      <c r="E417" s="23">
        <v>0.09</v>
      </c>
    </row>
    <row r="418" spans="1:5" x14ac:dyDescent="0.25">
      <c r="A418" s="17" t="s">
        <v>137</v>
      </c>
      <c r="B418" s="17" t="s">
        <v>444</v>
      </c>
      <c r="C418" s="17">
        <v>5</v>
      </c>
      <c r="D418" s="22">
        <v>545</v>
      </c>
      <c r="E418" s="23">
        <v>0.17</v>
      </c>
    </row>
    <row r="419" spans="1:5" x14ac:dyDescent="0.25">
      <c r="A419" s="17" t="s">
        <v>304</v>
      </c>
      <c r="B419" s="17" t="s">
        <v>449</v>
      </c>
      <c r="C419" s="17">
        <v>10</v>
      </c>
      <c r="D419" s="22">
        <v>731</v>
      </c>
      <c r="E419" s="23">
        <v>0.16</v>
      </c>
    </row>
    <row r="420" spans="1:5" x14ac:dyDescent="0.25">
      <c r="A420" s="17" t="s">
        <v>63</v>
      </c>
      <c r="B420" s="17" t="s">
        <v>442</v>
      </c>
      <c r="C420" s="17">
        <v>3</v>
      </c>
      <c r="D420" s="22">
        <v>646</v>
      </c>
      <c r="E420" s="23">
        <v>0.1</v>
      </c>
    </row>
    <row r="421" spans="1:5" x14ac:dyDescent="0.25">
      <c r="A421" s="17" t="s">
        <v>64</v>
      </c>
      <c r="B421" s="17" t="s">
        <v>442</v>
      </c>
      <c r="C421" s="17">
        <v>3</v>
      </c>
      <c r="D421" s="22">
        <v>646</v>
      </c>
      <c r="E421" s="23">
        <v>0.1</v>
      </c>
    </row>
    <row r="422" spans="1:5" x14ac:dyDescent="0.25">
      <c r="A422" s="17" t="s">
        <v>226</v>
      </c>
      <c r="B422" s="17" t="s">
        <v>447</v>
      </c>
      <c r="C422" s="17">
        <v>8</v>
      </c>
      <c r="D422" s="22">
        <v>324</v>
      </c>
      <c r="E422" s="23">
        <v>0.09</v>
      </c>
    </row>
    <row r="423" spans="1:5" x14ac:dyDescent="0.25">
      <c r="A423" s="17" t="s">
        <v>305</v>
      </c>
      <c r="B423" s="17" t="s">
        <v>449</v>
      </c>
      <c r="C423" s="17">
        <v>10</v>
      </c>
      <c r="D423" s="22">
        <v>731</v>
      </c>
      <c r="E423" s="23">
        <v>0.16</v>
      </c>
    </row>
    <row r="424" spans="1:5" x14ac:dyDescent="0.25">
      <c r="A424" s="17" t="s">
        <v>174</v>
      </c>
      <c r="B424" s="17" t="s">
        <v>446</v>
      </c>
      <c r="C424" s="17">
        <v>7</v>
      </c>
      <c r="D424" s="22">
        <v>501</v>
      </c>
      <c r="E424" s="23">
        <v>-0.09</v>
      </c>
    </row>
    <row r="425" spans="1:5" x14ac:dyDescent="0.25">
      <c r="A425" s="17" t="s">
        <v>278</v>
      </c>
      <c r="B425" s="17" t="s">
        <v>448</v>
      </c>
      <c r="C425" s="17">
        <v>9</v>
      </c>
      <c r="D425" s="22">
        <v>796</v>
      </c>
      <c r="E425" s="23">
        <v>0.13</v>
      </c>
    </row>
    <row r="426" spans="1:5" x14ac:dyDescent="0.25">
      <c r="A426" s="17" t="s">
        <v>227</v>
      </c>
      <c r="B426" s="17" t="s">
        <v>447</v>
      </c>
      <c r="C426" s="17">
        <v>8</v>
      </c>
      <c r="D426" s="22">
        <v>324</v>
      </c>
      <c r="E426" s="23">
        <v>0.09</v>
      </c>
    </row>
    <row r="427" spans="1:5" x14ac:dyDescent="0.25">
      <c r="A427" s="17" t="s">
        <v>143</v>
      </c>
      <c r="B427" s="17" t="s">
        <v>445</v>
      </c>
      <c r="C427" s="17">
        <v>6</v>
      </c>
      <c r="D427" s="22">
        <v>1013</v>
      </c>
      <c r="E427" s="23">
        <v>-0.1</v>
      </c>
    </row>
    <row r="428" spans="1:5" x14ac:dyDescent="0.25">
      <c r="A428" s="17" t="s">
        <v>306</v>
      </c>
      <c r="B428" s="17" t="s">
        <v>449</v>
      </c>
      <c r="C428" s="17">
        <v>10</v>
      </c>
      <c r="D428" s="22">
        <v>731</v>
      </c>
      <c r="E428" s="23">
        <v>0.16</v>
      </c>
    </row>
    <row r="429" spans="1:5" x14ac:dyDescent="0.25">
      <c r="A429" s="17" t="s">
        <v>113</v>
      </c>
      <c r="B429" s="17" t="s">
        <v>443</v>
      </c>
      <c r="C429" s="17">
        <v>4</v>
      </c>
      <c r="D429" s="22">
        <v>688</v>
      </c>
      <c r="E429" s="23">
        <v>0.13</v>
      </c>
    </row>
    <row r="430" spans="1:5" x14ac:dyDescent="0.25">
      <c r="A430" s="17" t="s">
        <v>210</v>
      </c>
      <c r="B430" s="17" t="s">
        <v>446</v>
      </c>
      <c r="C430" s="17">
        <v>7</v>
      </c>
      <c r="D430" s="22">
        <v>501</v>
      </c>
      <c r="E430" s="23">
        <v>-0.09</v>
      </c>
    </row>
    <row r="431" spans="1:5" x14ac:dyDescent="0.25">
      <c r="A431" s="17" t="s">
        <v>175</v>
      </c>
      <c r="B431" s="17" t="s">
        <v>446</v>
      </c>
      <c r="C431" s="17">
        <v>7</v>
      </c>
      <c r="D431" s="22">
        <v>501</v>
      </c>
      <c r="E431" s="23">
        <v>-0.09</v>
      </c>
    </row>
    <row r="432" spans="1:5" x14ac:dyDescent="0.25">
      <c r="A432" s="17" t="s">
        <v>211</v>
      </c>
      <c r="B432" s="17" t="s">
        <v>446</v>
      </c>
      <c r="C432" s="17">
        <v>7</v>
      </c>
      <c r="D432" s="22">
        <v>501</v>
      </c>
      <c r="E432" s="23">
        <v>-0.09</v>
      </c>
    </row>
    <row r="433" spans="1:5" x14ac:dyDescent="0.25">
      <c r="A433" s="17" t="s">
        <v>212</v>
      </c>
      <c r="B433" s="17" t="s">
        <v>446</v>
      </c>
      <c r="C433" s="17">
        <v>7</v>
      </c>
      <c r="D433" s="22">
        <v>501</v>
      </c>
      <c r="E433" s="23">
        <v>-0.09</v>
      </c>
    </row>
    <row r="434" spans="1:5" x14ac:dyDescent="0.25">
      <c r="A434" s="17" t="s">
        <v>65</v>
      </c>
      <c r="B434" s="17" t="s">
        <v>442</v>
      </c>
      <c r="C434" s="17">
        <v>3</v>
      </c>
      <c r="D434" s="22">
        <v>646</v>
      </c>
      <c r="E434" s="23">
        <v>0.1</v>
      </c>
    </row>
    <row r="435" spans="1:5" x14ac:dyDescent="0.25">
      <c r="A435" s="17" t="s">
        <v>345</v>
      </c>
      <c r="B435" s="17" t="s">
        <v>451</v>
      </c>
      <c r="C435" s="17">
        <v>12</v>
      </c>
      <c r="D435" s="22">
        <v>768</v>
      </c>
      <c r="E435" s="23">
        <v>0.04</v>
      </c>
    </row>
    <row r="436" spans="1:5" x14ac:dyDescent="0.25">
      <c r="A436" s="17" t="s">
        <v>114</v>
      </c>
      <c r="B436" s="17" t="s">
        <v>443</v>
      </c>
      <c r="C436" s="17">
        <v>4</v>
      </c>
      <c r="D436" s="22">
        <v>688</v>
      </c>
      <c r="E436" s="23">
        <v>0.13</v>
      </c>
    </row>
    <row r="437" spans="1:5" x14ac:dyDescent="0.25">
      <c r="A437" s="17" t="s">
        <v>70</v>
      </c>
      <c r="B437" s="17" t="s">
        <v>442</v>
      </c>
      <c r="C437" s="17">
        <v>3</v>
      </c>
      <c r="D437" s="22">
        <v>646</v>
      </c>
      <c r="E437" s="23">
        <v>0.1</v>
      </c>
    </row>
    <row r="438" spans="1:5" x14ac:dyDescent="0.25">
      <c r="A438" s="17" t="s">
        <v>213</v>
      </c>
      <c r="B438" s="17" t="s">
        <v>446</v>
      </c>
      <c r="C438" s="17">
        <v>7</v>
      </c>
      <c r="D438" s="22">
        <v>501</v>
      </c>
      <c r="E438" s="23">
        <v>-0.09</v>
      </c>
    </row>
    <row r="439" spans="1:5" x14ac:dyDescent="0.25">
      <c r="A439" s="17" t="s">
        <v>71</v>
      </c>
      <c r="B439" s="17" t="s">
        <v>442</v>
      </c>
      <c r="C439" s="17">
        <v>3</v>
      </c>
      <c r="D439" s="22">
        <v>646</v>
      </c>
      <c r="E439" s="23">
        <v>0.1</v>
      </c>
    </row>
  </sheetData>
  <sheetProtection algorithmName="SHA-512" hashValue="1L/S/caFzk3lPz2OomhEdTwHimeEjgwks1NLGLBaam0IhzfUQRxlkJ28PDE6nZlqAAVW/UqfibusTWfW7r9WWw==" saltValue="pcfq13XX4cWvm8p/2AV2Gw==" spinCount="100000" sheet="1" objects="1" scenarios="1" selectLockedCells="1" selectUnlockedCells="1"/>
  <autoFilter ref="A1:E1" xr:uid="{2C98812C-209D-4464-BA9A-BAA0CE9605A1}">
    <sortState xmlns:xlrd2="http://schemas.microsoft.com/office/spreadsheetml/2017/richdata2" ref="A2:E439">
      <sortCondition ref="A1"/>
    </sortState>
  </autoFilter>
  <sortState xmlns:xlrd2="http://schemas.microsoft.com/office/spreadsheetml/2017/richdata2" ref="A2:E440">
    <sortCondition ref="A2:A440"/>
  </sortState>
  <conditionalFormatting sqref="A2:E439">
    <cfRule type="expression" dxfId="4" priority="1">
      <formula>#REF!=1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workbookViewId="0">
      <selection activeCell="D9" sqref="D9"/>
    </sheetView>
  </sheetViews>
  <sheetFormatPr defaultRowHeight="15" x14ac:dyDescent="0.25"/>
  <cols>
    <col min="1" max="2" width="18.5703125" style="27" bestFit="1" customWidth="1"/>
    <col min="3" max="3" width="6" style="27" bestFit="1" customWidth="1"/>
    <col min="4" max="4" width="11" style="27" bestFit="1" customWidth="1"/>
    <col min="5" max="5" width="19.5703125" style="27" bestFit="1" customWidth="1"/>
    <col min="6" max="16384" width="9.140625" style="27"/>
  </cols>
  <sheetData>
    <row r="1" spans="1:5" s="24" customFormat="1" x14ac:dyDescent="0.25">
      <c r="A1" s="24" t="s">
        <v>438</v>
      </c>
      <c r="B1" s="24" t="s">
        <v>439</v>
      </c>
      <c r="C1" s="24" t="s">
        <v>496</v>
      </c>
      <c r="D1" s="25" t="s">
        <v>497</v>
      </c>
      <c r="E1" s="26" t="s">
        <v>495</v>
      </c>
    </row>
    <row r="2" spans="1:5" x14ac:dyDescent="0.25">
      <c r="A2" s="27" t="s">
        <v>446</v>
      </c>
      <c r="B2" s="27" t="s">
        <v>446</v>
      </c>
      <c r="C2" s="27">
        <v>14</v>
      </c>
      <c r="D2" s="28">
        <v>3141</v>
      </c>
      <c r="E2" s="29">
        <v>0.01</v>
      </c>
    </row>
    <row r="3" spans="1:5" x14ac:dyDescent="0.25">
      <c r="A3" s="27" t="s">
        <v>498</v>
      </c>
      <c r="B3" s="27" t="s">
        <v>498</v>
      </c>
      <c r="C3" s="27">
        <v>15</v>
      </c>
      <c r="D3" s="28">
        <v>3431</v>
      </c>
      <c r="E3" s="29">
        <v>0.17</v>
      </c>
    </row>
  </sheetData>
  <sheetProtection algorithmName="SHA-512" hashValue="GhyM+qdt4fCN5tx04ii+cnVBJnD5FJHWKVak1MshPrWoRjizJyFFK5E/sEi5gphndSn3jxqQr66EIx87+g8S+Q==" saltValue="LdcjcJiLc1qDnHrBE+GwGg==" spinCount="100000" sheet="1" objects="1" scenarios="1" selectLockedCells="1" selectUnlockedCells="1"/>
  <conditionalFormatting sqref="B2:E2 C3:E3">
    <cfRule type="expression" dxfId="3" priority="4">
      <formula>#REF!=1</formula>
    </cfRule>
  </conditionalFormatting>
  <conditionalFormatting sqref="A3">
    <cfRule type="expression" dxfId="2" priority="3">
      <formula>#REF!=1</formula>
    </cfRule>
  </conditionalFormatting>
  <conditionalFormatting sqref="B3">
    <cfRule type="expression" dxfId="1" priority="2">
      <formula>#REF!=1</formula>
    </cfRule>
  </conditionalFormatting>
  <conditionalFormatting sqref="A2">
    <cfRule type="expression" dxfId="0" priority="1">
      <formula>#REF!=1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3"/>
  <dimension ref="A1:G9"/>
  <sheetViews>
    <sheetView workbookViewId="0">
      <selection activeCell="G9" sqref="G9"/>
    </sheetView>
  </sheetViews>
  <sheetFormatPr defaultRowHeight="15" x14ac:dyDescent="0.25"/>
  <cols>
    <col min="1" max="1" width="21.42578125" style="31" bestFit="1" customWidth="1"/>
    <col min="2" max="2" width="8.7109375" style="31" bestFit="1" customWidth="1"/>
    <col min="3" max="3" width="29.7109375" style="31" bestFit="1" customWidth="1"/>
    <col min="4" max="4" width="32.42578125" style="31" bestFit="1" customWidth="1"/>
    <col min="5" max="5" width="34.7109375" style="31" bestFit="1" customWidth="1"/>
    <col min="6" max="6" width="13.7109375" style="31" bestFit="1" customWidth="1"/>
    <col min="7" max="16384" width="9.140625" style="31"/>
  </cols>
  <sheetData>
    <row r="1" spans="1:7" s="30" customFormat="1" x14ac:dyDescent="0.25">
      <c r="A1" s="30" t="s">
        <v>469</v>
      </c>
      <c r="B1" s="30" t="s">
        <v>470</v>
      </c>
      <c r="C1" s="30" t="s">
        <v>455</v>
      </c>
      <c r="D1" s="30" t="s">
        <v>457</v>
      </c>
      <c r="E1" s="30" t="s">
        <v>457</v>
      </c>
      <c r="F1" s="30" t="s">
        <v>462</v>
      </c>
    </row>
    <row r="3" spans="1:7" x14ac:dyDescent="0.25">
      <c r="A3" s="31" t="s">
        <v>474</v>
      </c>
      <c r="B3" s="31" t="s">
        <v>471</v>
      </c>
      <c r="C3" s="31" t="s">
        <v>456</v>
      </c>
      <c r="D3" s="31" t="s">
        <v>476</v>
      </c>
      <c r="E3" s="31" t="str">
        <f>D3</f>
        <v>Reguliere pacht</v>
      </c>
      <c r="F3" s="31" t="s">
        <v>463</v>
      </c>
      <c r="G3" s="31">
        <v>1</v>
      </c>
    </row>
    <row r="4" spans="1:7" x14ac:dyDescent="0.25">
      <c r="A4" s="31" t="s">
        <v>475</v>
      </c>
      <c r="B4" s="31" t="s">
        <v>472</v>
      </c>
      <c r="C4" s="31" t="s">
        <v>454</v>
      </c>
      <c r="D4" s="31" t="s">
        <v>468</v>
      </c>
      <c r="E4" s="31" t="str">
        <f>D4</f>
        <v>Reservaat pacht</v>
      </c>
      <c r="F4" s="31" t="s">
        <v>491</v>
      </c>
      <c r="G4" s="31">
        <v>2</v>
      </c>
    </row>
    <row r="5" spans="1:7" x14ac:dyDescent="0.25">
      <c r="D5" s="31" t="s">
        <v>490</v>
      </c>
      <c r="E5" s="31" t="str">
        <f>D5</f>
        <v>Verpachting door openbare lichamen</v>
      </c>
      <c r="F5" s="31" t="s">
        <v>492</v>
      </c>
      <c r="G5" s="31">
        <v>3</v>
      </c>
    </row>
    <row r="6" spans="1:7" x14ac:dyDescent="0.25">
      <c r="D6" s="31" t="s">
        <v>461</v>
      </c>
      <c r="E6" s="31" t="str">
        <f>IF(Berekening!$D$11=2,D6,"")</f>
        <v>Geliberaliseerde pacht 0 tot 6 jaar</v>
      </c>
      <c r="F6" s="31" t="s">
        <v>458</v>
      </c>
      <c r="G6" s="31">
        <v>4</v>
      </c>
    </row>
    <row r="7" spans="1:7" x14ac:dyDescent="0.25">
      <c r="D7" s="31" t="s">
        <v>460</v>
      </c>
      <c r="E7" s="31" t="str">
        <f>IF(Berekening!$D$11=2,D7,"")</f>
        <v>Geliberaliseerde pacht 6 tot 12 jaar</v>
      </c>
      <c r="F7" s="31" t="s">
        <v>459</v>
      </c>
      <c r="G7" s="31">
        <v>5</v>
      </c>
    </row>
    <row r="8" spans="1:7" x14ac:dyDescent="0.25">
      <c r="D8" s="31" t="s">
        <v>464</v>
      </c>
      <c r="E8" s="31" t="str">
        <f>IF(Berekening!$D$11=2,D8,"")</f>
        <v>Niet groter dan 1 hectare</v>
      </c>
      <c r="F8" s="31" t="s">
        <v>465</v>
      </c>
      <c r="G8" s="31">
        <v>6</v>
      </c>
    </row>
    <row r="9" spans="1:7" x14ac:dyDescent="0.25">
      <c r="D9" s="31" t="s">
        <v>466</v>
      </c>
      <c r="E9" s="31" t="str">
        <f>IF(Berekening!$D$11=2,D9,"")</f>
        <v>Teeltpacht</v>
      </c>
      <c r="F9" s="31" t="s">
        <v>467</v>
      </c>
      <c r="G9" s="31">
        <v>7</v>
      </c>
    </row>
  </sheetData>
  <sheetProtection algorithmName="SHA-512" hashValue="i2pPfW9NUuJPP3eHMQkwQn65gaY+NjxwJtcbk9DP52qsBTyWHNuTxZmC9OBlvtIyW88JHtLbqDvQxQyVT0t9lQ==" saltValue="iVlzy4EYnCLXADX5Dy1t4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3DADAA45D0BE439D8F61A93CCD4021" ma:contentTypeVersion="13" ma:contentTypeDescription="Een nieuw document maken." ma:contentTypeScope="" ma:versionID="1c720d495890016b51a75b712434bd17">
  <xsd:schema xmlns:xsd="http://www.w3.org/2001/XMLSchema" xmlns:xs="http://www.w3.org/2001/XMLSchema" xmlns:p="http://schemas.microsoft.com/office/2006/metadata/properties" xmlns:ns2="923564ef-5de1-4891-9ca4-e9ea4b994e6d" xmlns:ns3="b5adf811-4166-4d49-86ac-c8204d92cec5" targetNamespace="http://schemas.microsoft.com/office/2006/metadata/properties" ma:root="true" ma:fieldsID="ca96a86f234dcd132060c9378de97882" ns2:_="" ns3:_="">
    <xsd:import namespace="923564ef-5de1-4891-9ca4-e9ea4b994e6d"/>
    <xsd:import namespace="b5adf811-4166-4d49-86ac-c8204d92ce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3564ef-5de1-4891-9ca4-e9ea4b994e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adf811-4166-4d49-86ac-c8204d92ce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F8F51E-21EF-4C64-8479-683641D2BE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F3E790-7FB4-4BE6-AF23-D0FB2CF8FC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3564ef-5de1-4891-9ca4-e9ea4b994e6d"/>
    <ds:schemaRef ds:uri="b5adf811-4166-4d49-86ac-c8204d92ce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F119D6-F23D-4689-AACE-6646908C67CE}">
  <ds:schemaRefs>
    <ds:schemaRef ds:uri="b8ece474-e2dd-43dc-bb79-45207912201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c29ba06f-4ff9-491a-814a-5aa0e9cd461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Berekening</vt:lpstr>
      <vt:lpstr>Pachtprijsgebieden Los Land</vt:lpstr>
      <vt:lpstr>Pachtprijsgebieden Tuinland</vt:lpstr>
      <vt:lpstr>Pachtovereenkomsten</vt:lpstr>
      <vt:lpstr>Berekening!Afdrukbereik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Etienne</dc:creator>
  <cp:lastModifiedBy>Deborah</cp:lastModifiedBy>
  <dcterms:created xsi:type="dcterms:W3CDTF">2014-09-02T18:52:33Z</dcterms:created>
  <dcterms:modified xsi:type="dcterms:W3CDTF">2021-10-14T10:26:17Z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0x010100473DADAA45D0BE439D8F61A93CCD4021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TemplateUrl">
    <vt:lpwstr/>
  </property>
  <property fmtid="{D5CDD505-2E9C-101B-9397-08002B2CF9AE}" pid="8" name="ComplianceAssetId">
    <vt:lpwstr/>
  </property>
</Properties>
</file>